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4415" yWindow="90" windowWidth="14370" windowHeight="12630" tabRatio="731" activeTab="10"/>
  </bookViews>
  <sheets>
    <sheet name="Summary" sheetId="1" r:id="rId1"/>
    <sheet name="General Info" sheetId="2" r:id="rId2"/>
    <sheet name="Electricity" sheetId="3" r:id="rId3"/>
    <sheet name="Natural Gas" sheetId="4" r:id="rId4"/>
    <sheet name="Air Travel" sheetId="5" r:id="rId5"/>
    <sheet name="Taxis &amp; Hire Cars" sheetId="6" r:id="rId6"/>
    <sheet name="Other Vehicles" sheetId="7" r:id="rId7"/>
    <sheet name="Refrigerants" sheetId="8" r:id="rId8"/>
    <sheet name="Paper" sheetId="9" r:id="rId9"/>
    <sheet name="Data Collection" sheetId="10" state="hidden" r:id="rId10"/>
    <sheet name="Waste" sheetId="11" r:id="rId11"/>
    <sheet name="Carbon Credits" sheetId="12" r:id="rId12"/>
    <sheet name="Emissions Factors" sheetId="13" r:id="rId13"/>
    <sheet name="Notes" sheetId="14" r:id="rId14"/>
  </sheets>
  <externalReferences>
    <externalReference r:id="rId17"/>
    <externalReference r:id="rId18"/>
  </externalReferences>
  <definedNames>
    <definedName name="Calculations" localSheetId="7">'[1]Air Travel'!$C$40:$C$41</definedName>
    <definedName name="Calculations">'Air Travel'!$C$42:$C$43</definedName>
    <definedName name="Distance">'Air Travel'!$D$42:$D$43</definedName>
    <definedName name="EF_custom" localSheetId="11">'Carbon Credits'!#REF!</definedName>
    <definedName name="EF_custom" localSheetId="1">#REF!</definedName>
    <definedName name="EF_custom" localSheetId="6">'Other Vehicles'!#REF!</definedName>
    <definedName name="EF_custom" localSheetId="8">'Paper'!#REF!</definedName>
    <definedName name="EF_custom" localSheetId="5">'Taxis &amp; Hire Cars'!#REF!</definedName>
    <definedName name="EF_custom" localSheetId="10">'Waste'!#REF!</definedName>
    <definedName name="EF_custom">#REF!</definedName>
    <definedName name="Ef_for_km" localSheetId="11">'Carbon Credits'!$I$11</definedName>
    <definedName name="Ef_for_km" localSheetId="1">#REF!</definedName>
    <definedName name="Ef_for_km" localSheetId="6">'Other Vehicles'!#REF!</definedName>
    <definedName name="Ef_for_km" localSheetId="8">'Paper'!#REF!</definedName>
    <definedName name="Ef_for_km" localSheetId="5">'Taxis &amp; Hire Cars'!#REF!</definedName>
    <definedName name="Ef_for_km" localSheetId="10">'Waste'!#REF!</definedName>
    <definedName name="Ef_for_km">#REF!</definedName>
    <definedName name="Ef_for_mile" localSheetId="11">'Carbon Credits'!#REF!</definedName>
    <definedName name="Ef_for_mile" localSheetId="1">#REF!</definedName>
    <definedName name="Ef_for_mile" localSheetId="6">'Other Vehicles'!#REF!</definedName>
    <definedName name="Ef_for_mile" localSheetId="8">'Paper'!#REF!</definedName>
    <definedName name="Ef_for_mile" localSheetId="5">'Taxis &amp; Hire Cars'!#REF!</definedName>
    <definedName name="Ef_for_mile" localSheetId="10">'Waste'!#REF!</definedName>
    <definedName name="Ef_for_mile">#REF!</definedName>
    <definedName name="EF_Gas_Scope1" localSheetId="7">'[1]Emissions Factors'!$D$7</definedName>
    <definedName name="EF_Gas_Scope1">'Emissions Factors'!$C$7:$D$10</definedName>
    <definedName name="EFs_Elec_Scope2" localSheetId="7">'[1]Emissions Factors'!$C$19:$D$26</definedName>
    <definedName name="EFs_Elec_Scope2">'Emissions Factors'!$C$24:$D$34</definedName>
    <definedName name="EFs_Elec_Scope3" localSheetId="7">'[1]Emissions Factors'!$C$27:$D$34</definedName>
    <definedName name="EFs_Elec_Scope3">'Emissions Factors'!$C$35:$D$45</definedName>
    <definedName name="EFs_Gas_Scope3" localSheetId="7">'[1]Emissions Factors'!$C$8:$D$15</definedName>
    <definedName name="EFs_Gas_Scope3">'Emissions Factors'!$C$12:$D$22</definedName>
    <definedName name="Flights">'Air Travel'!$E$42</definedName>
    <definedName name="get_gasgperkm">'[2]Reference'!$E$196:$I$259</definedName>
    <definedName name="List_PaperSize" localSheetId="7">'[1]Emissions Factors'!$C$127:$C$135</definedName>
    <definedName name="List_PaperSize">'Emissions Factors'!$C$148:$C$156</definedName>
    <definedName name="List_Refrigerants" localSheetId="1">'Emissions Factors'!#REF!</definedName>
    <definedName name="List_Refrigerants" localSheetId="7">'[1]Emissions Factors'!$C$67:$C$120</definedName>
    <definedName name="List_Refrigerants" localSheetId="10">'Emissions Factors'!#REF!</definedName>
    <definedName name="List_Refrigerants">'Emissions Factors'!#REF!</definedName>
    <definedName name="List_States" localSheetId="7">'[1]Emissions Factors'!$C$19:$C$26</definedName>
    <definedName name="List_States">'Emissions Factors'!$C$24:$C$31</definedName>
    <definedName name="Lookup_Paper" localSheetId="7">'[1]Emissions Factors'!$C$127:$D$135</definedName>
    <definedName name="Lookup_Paper">'Emissions Factors'!$C$148:$D$156</definedName>
    <definedName name="Lookup_Refrigerants" localSheetId="1">'Emissions Factors'!#REF!</definedName>
    <definedName name="Lookup_Refrigerants" localSheetId="7">'[1]Emissions Factors'!$C$67:$D$120</definedName>
    <definedName name="Lookup_Refrigerants" localSheetId="10">'Emissions Factors'!#REF!</definedName>
    <definedName name="Lookup_Refrigerants">'Emissions Factors'!#REF!</definedName>
    <definedName name="_xlnm.Print_Area" localSheetId="4">'Air Travel'!$A$1:$M$37</definedName>
    <definedName name="_xlnm.Print_Area" localSheetId="11">'Carbon Credits'!$A$1:$H$26</definedName>
    <definedName name="_xlnm.Print_Area" localSheetId="2">'Electricity'!$A$1:$O$32</definedName>
    <definedName name="_xlnm.Print_Area" localSheetId="12">'Emissions Factors'!$A$1:$F$160</definedName>
    <definedName name="_xlnm.Print_Area" localSheetId="1">'General Info'!$A$1:$O$31</definedName>
    <definedName name="_xlnm.Print_Area" localSheetId="3">'Natural Gas'!$A$1:$N$32</definedName>
    <definedName name="_xlnm.Print_Area" localSheetId="13">'Notes'!$A$1:$B$36</definedName>
    <definedName name="_xlnm.Print_Area" localSheetId="6">'Other Vehicles'!$A$1:$J$35</definedName>
    <definedName name="_xlnm.Print_Area" localSheetId="8">'Paper'!$A$1:$J$36</definedName>
    <definedName name="_xlnm.Print_Area" localSheetId="7">'Refrigerants'!$A$1:$K$26</definedName>
    <definedName name="_xlnm.Print_Area" localSheetId="0">'Summary'!$A$1:$T$52</definedName>
    <definedName name="_xlnm.Print_Area" localSheetId="5">'Taxis &amp; Hire Cars'!$A$1:$L$37</definedName>
    <definedName name="_xlnm.Print_Area" localSheetId="10">'Waste'!$A$1:$F$21</definedName>
    <definedName name="units" localSheetId="11">'Carbon Credits'!#REF!</definedName>
    <definedName name="units" localSheetId="1">#REF!</definedName>
    <definedName name="units" localSheetId="6">'Other Vehicles'!#REF!</definedName>
    <definedName name="units" localSheetId="8">'Paper'!#REF!</definedName>
    <definedName name="units" localSheetId="5">'Taxis &amp; Hire Cars'!#REF!</definedName>
    <definedName name="units" localSheetId="10">'Waste'!#REF!</definedName>
    <definedName name="units">#REF!</definedName>
    <definedName name="Z_2F7641AC_125C_11D8_AB89_C3D2EAA30BC3_.wvu.PrintArea" localSheetId="7" hidden="1">'Refrigerants'!$C$10:$L$25</definedName>
    <definedName name="Z_D318AB15_58CB_433C_9EFB_3663A0F7A1CD_.wvu.PrintArea" localSheetId="7" hidden="1">'Refrigerants'!$C$10:$L$25</definedName>
    <definedName name="Z_EFE036A9_E415_4809_AF52_FCA74144DE77_.wvu.PrintArea" localSheetId="7" hidden="1">'Refrigerants'!$C$10:$L$25</definedName>
  </definedNames>
  <calcPr fullCalcOnLoad="1"/>
</workbook>
</file>

<file path=xl/comments13.xml><?xml version="1.0" encoding="utf-8"?>
<comments xmlns="http://schemas.openxmlformats.org/spreadsheetml/2006/main">
  <authors>
    <author>Any Authorised User</author>
  </authors>
  <commentList>
    <comment ref="D51" authorId="0">
      <text>
        <r>
          <rPr>
            <b/>
            <sz val="9"/>
            <rFont val="Tahoma"/>
            <family val="2"/>
          </rPr>
          <t>Any Authorised User:</t>
        </r>
        <r>
          <rPr>
            <sz val="9"/>
            <rFont val="Tahoma"/>
            <family val="2"/>
          </rPr>
          <t xml:space="preserve">
Already accounted for in emissions factors. </t>
        </r>
      </text>
    </comment>
    <comment ref="D52" authorId="0">
      <text>
        <r>
          <rPr>
            <b/>
            <sz val="9"/>
            <rFont val="Tahoma"/>
            <family val="2"/>
          </rPr>
          <t>Any Authorised User:</t>
        </r>
        <r>
          <rPr>
            <sz val="9"/>
            <rFont val="Tahoma"/>
            <family val="2"/>
          </rPr>
          <t xml:space="preserve">
As above.</t>
        </r>
      </text>
    </comment>
  </commentList>
</comments>
</file>

<file path=xl/sharedStrings.xml><?xml version="1.0" encoding="utf-8"?>
<sst xmlns="http://schemas.openxmlformats.org/spreadsheetml/2006/main" count="794" uniqueCount="417">
  <si>
    <t>Uplift Factor</t>
  </si>
  <si>
    <t>Carbon Mitigation Activities</t>
  </si>
  <si>
    <t>Voluntary carbon offsetting</t>
  </si>
  <si>
    <t>CO2</t>
  </si>
  <si>
    <t>Please add any notes or further information to this page.</t>
  </si>
  <si>
    <t>What tab does this relate to?</t>
  </si>
  <si>
    <t>Notes</t>
  </si>
  <si>
    <t>On-Site Combustion</t>
  </si>
  <si>
    <t>kg CO2 per kWh</t>
  </si>
  <si>
    <t>journeys</t>
  </si>
  <si>
    <t>Personal Vehicles</t>
  </si>
  <si>
    <t>Average expense allowances</t>
  </si>
  <si>
    <t>Average journey cost</t>
  </si>
  <si>
    <t>Average taxi cost per km</t>
  </si>
  <si>
    <t>Hire Cars</t>
  </si>
  <si>
    <t>Natural gas consumption</t>
  </si>
  <si>
    <t>Electricity purchased</t>
  </si>
  <si>
    <t>Distance Travelled method</t>
  </si>
  <si>
    <t>All cars</t>
  </si>
  <si>
    <t>GWP</t>
  </si>
  <si>
    <t>Forane FX-80</t>
  </si>
  <si>
    <t>Isceon 89</t>
  </si>
  <si>
    <t>R11</t>
  </si>
  <si>
    <t>R12</t>
  </si>
  <si>
    <t>R13</t>
  </si>
  <si>
    <t>R14</t>
  </si>
  <si>
    <t>R22</t>
  </si>
  <si>
    <t>R23</t>
  </si>
  <si>
    <t>R32</t>
  </si>
  <si>
    <t>R113</t>
  </si>
  <si>
    <t>R114</t>
  </si>
  <si>
    <t>R115</t>
  </si>
  <si>
    <t>R123</t>
  </si>
  <si>
    <t>R124</t>
  </si>
  <si>
    <t>R125</t>
  </si>
  <si>
    <t>R134</t>
  </si>
  <si>
    <t>R134a</t>
  </si>
  <si>
    <t>R141b</t>
  </si>
  <si>
    <t>R142b</t>
  </si>
  <si>
    <t>R143a</t>
  </si>
  <si>
    <t>R152a</t>
  </si>
  <si>
    <t>R227ea</t>
  </si>
  <si>
    <t>R236fa</t>
  </si>
  <si>
    <t>R245fa</t>
  </si>
  <si>
    <t>R290</t>
  </si>
  <si>
    <t>R401a</t>
  </si>
  <si>
    <t>R401b</t>
  </si>
  <si>
    <t>R401c</t>
  </si>
  <si>
    <t>R402a</t>
  </si>
  <si>
    <t>R402b</t>
  </si>
  <si>
    <t>R403b</t>
  </si>
  <si>
    <t>R404a</t>
  </si>
  <si>
    <t>R407a</t>
  </si>
  <si>
    <t>R407c</t>
  </si>
  <si>
    <t>R407e</t>
  </si>
  <si>
    <t>R408a</t>
  </si>
  <si>
    <t>R409a</t>
  </si>
  <si>
    <t>R409b</t>
  </si>
  <si>
    <t>R410a</t>
  </si>
  <si>
    <t>R413a</t>
  </si>
  <si>
    <t>R417a</t>
  </si>
  <si>
    <t>R422a</t>
  </si>
  <si>
    <t>R422d</t>
  </si>
  <si>
    <t>R427a</t>
  </si>
  <si>
    <t>R507</t>
  </si>
  <si>
    <t>R508b</t>
  </si>
  <si>
    <t>R600a</t>
  </si>
  <si>
    <t>R717</t>
  </si>
  <si>
    <t>kg CO2 per kg</t>
  </si>
  <si>
    <t>kg</t>
  </si>
  <si>
    <t>Average annual car mileage</t>
  </si>
  <si>
    <t>Average daily car mileage</t>
  </si>
  <si>
    <t>Average daily cost of hire car</t>
  </si>
  <si>
    <t>Daily emissions from hire car</t>
  </si>
  <si>
    <t>kg CO2</t>
  </si>
  <si>
    <t>ROCs Retired</t>
  </si>
  <si>
    <t>Color Key</t>
  </si>
  <si>
    <t>User entry cells</t>
  </si>
  <si>
    <t xml:space="preserve"> </t>
  </si>
  <si>
    <t>* Please ensure that emission factor units in column B are consistant with activity data units in column A.</t>
  </si>
  <si>
    <t>Facility / source description</t>
  </si>
  <si>
    <t>kWh</t>
  </si>
  <si>
    <t>Calculation steps</t>
  </si>
  <si>
    <t>Name of firm</t>
  </si>
  <si>
    <t>Person completing submissions</t>
  </si>
  <si>
    <t>Contact email</t>
  </si>
  <si>
    <t>Source</t>
  </si>
  <si>
    <t>Flights</t>
  </si>
  <si>
    <t>Purchased Electricity</t>
  </si>
  <si>
    <t>TOTAL EMISSIONS</t>
  </si>
  <si>
    <t>Standard label</t>
  </si>
  <si>
    <t>Mode of Transportation</t>
  </si>
  <si>
    <t>Description</t>
  </si>
  <si>
    <t>Unit</t>
  </si>
  <si>
    <t>km</t>
  </si>
  <si>
    <t>miles</t>
  </si>
  <si>
    <t>Number of employees</t>
  </si>
  <si>
    <t>Emissions per employee</t>
  </si>
  <si>
    <t>kg CO2 per km</t>
  </si>
  <si>
    <t>Category</t>
  </si>
  <si>
    <t>Specific</t>
  </si>
  <si>
    <t>Emissions Factor</t>
  </si>
  <si>
    <t>Measurement Units</t>
  </si>
  <si>
    <t>Cars</t>
  </si>
  <si>
    <t>Average petrol car</t>
  </si>
  <si>
    <t>Average diesel car</t>
  </si>
  <si>
    <t>Hybrid car</t>
  </si>
  <si>
    <t>LPG car</t>
  </si>
  <si>
    <t>UNIT 1</t>
  </si>
  <si>
    <t>SCOPE 1</t>
  </si>
  <si>
    <t>Company Vehicles</t>
  </si>
  <si>
    <t>Refrigerants</t>
  </si>
  <si>
    <t>SCOPE 2</t>
  </si>
  <si>
    <t>SCOPE 3</t>
  </si>
  <si>
    <t>Total taxi spend</t>
  </si>
  <si>
    <t>Taxis</t>
  </si>
  <si>
    <t>Average journey distance</t>
  </si>
  <si>
    <t>HIRE CARS</t>
  </si>
  <si>
    <t>Name of Firm</t>
  </si>
  <si>
    <t>CARBON EMISSIONS</t>
  </si>
  <si>
    <t>Number of sites</t>
  </si>
  <si>
    <t>Contact person</t>
  </si>
  <si>
    <t>DATA COLLECTION FORM</t>
  </si>
  <si>
    <t>C02 from Purchased electricity</t>
  </si>
  <si>
    <t>C02 from Natural gas</t>
  </si>
  <si>
    <t>C02 from Short haul flights</t>
  </si>
  <si>
    <t>C02 from Taxis</t>
  </si>
  <si>
    <t>C02 from Company vehicles</t>
  </si>
  <si>
    <t>C02 from Hire cars</t>
  </si>
  <si>
    <t>C02 from Personal vehicles</t>
  </si>
  <si>
    <t>C02 from Refrigerants</t>
  </si>
  <si>
    <t>Green energy (ROCs)</t>
  </si>
  <si>
    <t>Carbon credits</t>
  </si>
  <si>
    <t>Reporting period</t>
  </si>
  <si>
    <t>TAXIS</t>
  </si>
  <si>
    <t>COMPANY VEHICLES</t>
  </si>
  <si>
    <t>Domestic</t>
  </si>
  <si>
    <t>Calculation methodology</t>
  </si>
  <si>
    <t>Company Van</t>
  </si>
  <si>
    <t>Company van</t>
  </si>
  <si>
    <t>Taxi emissions</t>
  </si>
  <si>
    <t>Distance</t>
  </si>
  <si>
    <t>Expense claim method</t>
  </si>
  <si>
    <t>flights</t>
  </si>
  <si>
    <t>Radiative forcing</t>
  </si>
  <si>
    <t>IPCC, 1999. Aviation and the Global Atmosphere, Ch 6.1.3 Aviation Scenarios Adopted for Climate Assessment. http://www.grida.no/climate/ipcc/aviation/068.htm</t>
  </si>
  <si>
    <r>
      <t>CO</t>
    </r>
    <r>
      <rPr>
        <b/>
        <vertAlign val="subscript"/>
        <sz val="12"/>
        <rFont val="Arial"/>
        <family val="2"/>
      </rPr>
      <t>2</t>
    </r>
    <r>
      <rPr>
        <b/>
        <sz val="12"/>
        <rFont val="Arial"/>
        <family val="2"/>
      </rPr>
      <t xml:space="preserve"> emissions (tonnes):</t>
    </r>
  </si>
  <si>
    <t>Distance Travelled</t>
  </si>
  <si>
    <t>Calculations List</t>
  </si>
  <si>
    <t>Flights List</t>
  </si>
  <si>
    <t>Distance List</t>
  </si>
  <si>
    <t xml:space="preserve"> (max 150 words)</t>
  </si>
  <si>
    <t>About your firm - e.g. number of offices, geographic location, practice areas etc.</t>
  </si>
  <si>
    <t>Average Domestic Distance</t>
  </si>
  <si>
    <t>R406a</t>
  </si>
  <si>
    <t>R502a</t>
  </si>
  <si>
    <t>Company</t>
  </si>
  <si>
    <t>No. of journeys</t>
  </si>
  <si>
    <t>Data</t>
  </si>
  <si>
    <t>Calculation method</t>
  </si>
  <si>
    <r>
      <t>CO</t>
    </r>
    <r>
      <rPr>
        <b/>
        <vertAlign val="subscript"/>
        <sz val="12"/>
        <rFont val="Arial"/>
        <family val="2"/>
      </rPr>
      <t>2</t>
    </r>
    <r>
      <rPr>
        <b/>
        <sz val="12"/>
        <rFont val="Arial"/>
        <family val="2"/>
      </rPr>
      <t>e</t>
    </r>
    <r>
      <rPr>
        <b/>
        <vertAlign val="subscript"/>
        <sz val="12"/>
        <rFont val="Arial"/>
        <family val="2"/>
      </rPr>
      <t xml:space="preserve"> </t>
    </r>
    <r>
      <rPr>
        <b/>
        <sz val="12"/>
        <rFont val="Arial"/>
        <family val="2"/>
      </rPr>
      <t>emissions (tonnes)</t>
    </r>
  </si>
  <si>
    <r>
      <t>tonnes CO</t>
    </r>
    <r>
      <rPr>
        <b/>
        <vertAlign val="subscript"/>
        <sz val="11"/>
        <rFont val="Arial"/>
        <family val="2"/>
      </rPr>
      <t>2</t>
    </r>
    <r>
      <rPr>
        <b/>
        <sz val="11"/>
        <rFont val="Arial"/>
        <family val="2"/>
      </rPr>
      <t>e</t>
    </r>
  </si>
  <si>
    <r>
      <t>tonnes CO</t>
    </r>
    <r>
      <rPr>
        <vertAlign val="subscript"/>
        <sz val="11"/>
        <rFont val="Arial"/>
        <family val="2"/>
      </rPr>
      <t>2</t>
    </r>
    <r>
      <rPr>
        <sz val="11"/>
        <rFont val="Arial"/>
        <family val="2"/>
      </rPr>
      <t>e</t>
    </r>
  </si>
  <si>
    <r>
      <t>kg CO</t>
    </r>
    <r>
      <rPr>
        <vertAlign val="subscript"/>
        <sz val="12"/>
        <rFont val="Arial"/>
        <family val="2"/>
      </rPr>
      <t>2</t>
    </r>
    <r>
      <rPr>
        <sz val="12"/>
        <rFont val="Arial"/>
        <family val="2"/>
      </rPr>
      <t>e / kWh</t>
    </r>
  </si>
  <si>
    <r>
      <t xml:space="preserve">  tonnes CO</t>
    </r>
    <r>
      <rPr>
        <vertAlign val="subscript"/>
        <sz val="12"/>
        <rFont val="Arial"/>
        <family val="2"/>
      </rPr>
      <t>2</t>
    </r>
    <r>
      <rPr>
        <sz val="12"/>
        <rFont val="Arial"/>
        <family val="2"/>
      </rPr>
      <t>e</t>
    </r>
  </si>
  <si>
    <r>
      <t>CO</t>
    </r>
    <r>
      <rPr>
        <b/>
        <vertAlign val="subscript"/>
        <sz val="12"/>
        <rFont val="Arial"/>
        <family val="2"/>
      </rPr>
      <t>2</t>
    </r>
    <r>
      <rPr>
        <b/>
        <sz val="12"/>
        <rFont val="Arial"/>
        <family val="2"/>
      </rPr>
      <t>e emissions from natural gas</t>
    </r>
  </si>
  <si>
    <r>
      <t xml:space="preserve"> tonnes CO</t>
    </r>
    <r>
      <rPr>
        <vertAlign val="subscript"/>
        <sz val="12"/>
        <rFont val="Arial"/>
        <family val="2"/>
      </rPr>
      <t>2</t>
    </r>
    <r>
      <rPr>
        <sz val="12"/>
        <rFont val="Arial"/>
        <family val="2"/>
      </rPr>
      <t>e</t>
    </r>
  </si>
  <si>
    <r>
      <t>CO</t>
    </r>
    <r>
      <rPr>
        <b/>
        <vertAlign val="subscript"/>
        <sz val="12"/>
        <rFont val="Arial"/>
        <family val="2"/>
      </rPr>
      <t>2</t>
    </r>
    <r>
      <rPr>
        <b/>
        <sz val="12"/>
        <rFont val="Arial"/>
        <family val="2"/>
      </rPr>
      <t>e emissions (tonnes):</t>
    </r>
  </si>
  <si>
    <r>
      <t>CO</t>
    </r>
    <r>
      <rPr>
        <b/>
        <vertAlign val="subscript"/>
        <sz val="12"/>
        <rFont val="Arial"/>
        <family val="2"/>
      </rPr>
      <t>2</t>
    </r>
    <r>
      <rPr>
        <b/>
        <sz val="12"/>
        <rFont val="Arial"/>
        <family val="2"/>
      </rPr>
      <t>eCredits (tonnes):</t>
    </r>
  </si>
  <si>
    <r>
      <t>tonnes CO</t>
    </r>
    <r>
      <rPr>
        <vertAlign val="subscript"/>
        <sz val="10"/>
        <rFont val="Arial"/>
        <family val="2"/>
      </rPr>
      <t>2</t>
    </r>
    <r>
      <rPr>
        <sz val="10"/>
        <rFont val="Arial"/>
        <family val="2"/>
      </rPr>
      <t>e</t>
    </r>
  </si>
  <si>
    <r>
      <t>tonnes CO</t>
    </r>
    <r>
      <rPr>
        <vertAlign val="subscript"/>
        <sz val="10"/>
        <rFont val="Arial"/>
        <family val="2"/>
      </rPr>
      <t>2</t>
    </r>
    <r>
      <rPr>
        <sz val="10"/>
        <rFont val="Arial"/>
        <family val="2"/>
      </rPr>
      <t>e</t>
    </r>
    <r>
      <rPr>
        <vertAlign val="subscript"/>
        <sz val="10"/>
        <rFont val="Arial"/>
        <family val="2"/>
      </rPr>
      <t xml:space="preserve"> </t>
    </r>
    <r>
      <rPr>
        <sz val="10"/>
        <rFont val="Arial"/>
        <family val="2"/>
      </rPr>
      <t>per person</t>
    </r>
  </si>
  <si>
    <t>Distance travelled (km)</t>
  </si>
  <si>
    <t>Distance travelled (miles)</t>
  </si>
  <si>
    <t>Hybrid car (Average)</t>
  </si>
  <si>
    <t>R41</t>
  </si>
  <si>
    <t>R143</t>
  </si>
  <si>
    <t>R43 (HFC43-I0mee)</t>
  </si>
  <si>
    <t>Emissions factors 2010</t>
  </si>
  <si>
    <t>Carbon offset credits purchased</t>
  </si>
  <si>
    <t>Direct CO2e Emissions from Refrigerant Loss 2010</t>
  </si>
  <si>
    <r>
      <t>Indirect CO</t>
    </r>
    <r>
      <rPr>
        <b/>
        <vertAlign val="subscript"/>
        <sz val="16"/>
        <rFont val="Arial"/>
        <family val="2"/>
      </rPr>
      <t>2</t>
    </r>
    <r>
      <rPr>
        <b/>
        <sz val="16"/>
        <rFont val="Arial"/>
        <family val="2"/>
      </rPr>
      <t>e</t>
    </r>
    <r>
      <rPr>
        <b/>
        <vertAlign val="subscript"/>
        <sz val="16"/>
        <rFont val="Arial"/>
        <family val="2"/>
      </rPr>
      <t xml:space="preserve"> </t>
    </r>
    <r>
      <rPr>
        <b/>
        <sz val="16"/>
        <rFont val="Arial"/>
        <family val="2"/>
      </rPr>
      <t>Emissions from Purchased Electricity 2010 including Renewable Sources</t>
    </r>
  </si>
  <si>
    <t>Green Tariff Electricity Purchased</t>
  </si>
  <si>
    <t>Green Tariff</t>
  </si>
  <si>
    <t>Renewable Sources</t>
  </si>
  <si>
    <r>
      <t>Indirect CO</t>
    </r>
    <r>
      <rPr>
        <b/>
        <vertAlign val="subscript"/>
        <sz val="16"/>
        <rFont val="Arial"/>
        <family val="2"/>
      </rPr>
      <t>2</t>
    </r>
    <r>
      <rPr>
        <b/>
        <sz val="16"/>
        <rFont val="Arial"/>
        <family val="2"/>
      </rPr>
      <t>e Emissions from On-Site Combustion 2010</t>
    </r>
  </si>
  <si>
    <t xml:space="preserve"> CO2e Emissions from Air Travel 2010</t>
  </si>
  <si>
    <t xml:space="preserve"> CO2e Emissions from Taxi Use 2010</t>
  </si>
  <si>
    <t xml:space="preserve"> CO2e Emissions from Company-Owned Vehicles 2010</t>
  </si>
  <si>
    <r>
      <t>CO</t>
    </r>
    <r>
      <rPr>
        <b/>
        <vertAlign val="subscript"/>
        <sz val="12"/>
        <rFont val="Arial"/>
        <family val="2"/>
      </rPr>
      <t>2</t>
    </r>
    <r>
      <rPr>
        <b/>
        <sz val="12"/>
        <rFont val="Arial"/>
        <family val="2"/>
      </rPr>
      <t>e (tonnes)</t>
    </r>
  </si>
  <si>
    <t>Type of Carbon Mitigation</t>
  </si>
  <si>
    <t>Facility / source state</t>
  </si>
  <si>
    <t>State</t>
  </si>
  <si>
    <t>NSW</t>
  </si>
  <si>
    <t>ACT</t>
  </si>
  <si>
    <t>VIC</t>
  </si>
  <si>
    <t>QLD</t>
  </si>
  <si>
    <t>SA</t>
  </si>
  <si>
    <t>WA</t>
  </si>
  <si>
    <t>TAS</t>
  </si>
  <si>
    <t>NT</t>
  </si>
  <si>
    <t>GJ</t>
  </si>
  <si>
    <t>Australian Natural Gas</t>
  </si>
  <si>
    <t>kg CO2 per GJ</t>
  </si>
  <si>
    <r>
      <t>kg CO</t>
    </r>
    <r>
      <rPr>
        <vertAlign val="subscript"/>
        <sz val="12"/>
        <rFont val="Arial"/>
        <family val="2"/>
      </rPr>
      <t>2</t>
    </r>
    <r>
      <rPr>
        <sz val="12"/>
        <rFont val="Arial"/>
        <family val="2"/>
      </rPr>
      <t>e / GJ</t>
    </r>
  </si>
  <si>
    <t>Emission factor for natural gas (Scope 1 &amp; 3)</t>
  </si>
  <si>
    <t>Emissions factor
(Scope 2 &amp; 3)</t>
  </si>
  <si>
    <t>International</t>
  </si>
  <si>
    <t>kg CO2 per pass. km</t>
  </si>
  <si>
    <t>Carbon Planet, 'GHG Emissions Resulting from Aircraft Travel", v9.2</t>
  </si>
  <si>
    <t>Average International Distance</t>
  </si>
  <si>
    <t>Emissions factor</t>
  </si>
  <si>
    <r>
      <t>CO</t>
    </r>
    <r>
      <rPr>
        <b/>
        <vertAlign val="subscript"/>
        <sz val="12"/>
        <rFont val="Arial"/>
        <family val="2"/>
      </rPr>
      <t>2</t>
    </r>
    <r>
      <rPr>
        <b/>
        <sz val="12"/>
        <rFont val="Arial"/>
        <family val="2"/>
      </rPr>
      <t xml:space="preserve">e emissions </t>
    </r>
  </si>
  <si>
    <t>tonnes</t>
  </si>
  <si>
    <t>All emissions factors based on current NGA conversion factors</t>
  </si>
  <si>
    <t>Petrol</t>
  </si>
  <si>
    <t>$</t>
  </si>
  <si>
    <t>$/km</t>
  </si>
  <si>
    <t>kg CO2e/$</t>
  </si>
  <si>
    <r>
      <t>CO</t>
    </r>
    <r>
      <rPr>
        <b/>
        <vertAlign val="subscript"/>
        <sz val="12"/>
        <rFont val="Arial"/>
        <family val="2"/>
      </rPr>
      <t>2</t>
    </r>
    <r>
      <rPr>
        <b/>
        <sz val="12"/>
        <rFont val="Arial"/>
        <family val="2"/>
      </rPr>
      <t>e</t>
    </r>
    <r>
      <rPr>
        <b/>
        <vertAlign val="subscript"/>
        <sz val="12"/>
        <rFont val="Arial"/>
        <family val="2"/>
      </rPr>
      <t xml:space="preserve"> </t>
    </r>
    <r>
      <rPr>
        <b/>
        <sz val="12"/>
        <rFont val="Arial"/>
        <family val="2"/>
      </rPr>
      <t xml:space="preserve">emissions </t>
    </r>
  </si>
  <si>
    <t>Taxi company 1</t>
  </si>
  <si>
    <t>Taxi company 2</t>
  </si>
  <si>
    <t>Taxi company 3</t>
  </si>
  <si>
    <t>Hire car expenses claimed</t>
  </si>
  <si>
    <t>Estimate based on http://publications.epress.monash.edu/doi/pdf/10.2104/tja09004</t>
  </si>
  <si>
    <t>(formula)</t>
  </si>
  <si>
    <t>$ per km</t>
  </si>
  <si>
    <t>kg CO2 per $</t>
  </si>
  <si>
    <r>
      <t>Total CO</t>
    </r>
    <r>
      <rPr>
        <b/>
        <vertAlign val="subscript"/>
        <sz val="14"/>
        <color indexed="9"/>
        <rFont val="Arial"/>
        <family val="2"/>
      </rPr>
      <t>2</t>
    </r>
    <r>
      <rPr>
        <b/>
        <sz val="14"/>
        <color indexed="9"/>
        <rFont val="Arial"/>
        <family val="2"/>
      </rPr>
      <t>e emissions (tonnes):</t>
    </r>
  </si>
  <si>
    <t>PERSONAL VEHICLES</t>
  </si>
  <si>
    <t>Personal car expenses claimed</t>
  </si>
  <si>
    <t>Refrigerant</t>
  </si>
  <si>
    <t>Various sources</t>
  </si>
  <si>
    <t>Paper consumption</t>
  </si>
  <si>
    <t>Paper size</t>
  </si>
  <si>
    <t>Paper weight</t>
  </si>
  <si>
    <t>Reams</t>
  </si>
  <si>
    <t>Recycled content</t>
  </si>
  <si>
    <t>%</t>
  </si>
  <si>
    <t>Green label?</t>
  </si>
  <si>
    <t xml:space="preserve">A0 </t>
  </si>
  <si>
    <t>A1</t>
  </si>
  <si>
    <t>A2</t>
  </si>
  <si>
    <t>A3</t>
  </si>
  <si>
    <t>A4</t>
  </si>
  <si>
    <t>A5</t>
  </si>
  <si>
    <t>Legal</t>
  </si>
  <si>
    <t>Letter</t>
  </si>
  <si>
    <t>Paper</t>
  </si>
  <si>
    <t>Type</t>
  </si>
  <si>
    <t>Size</t>
  </si>
  <si>
    <r>
      <t>m</t>
    </r>
    <r>
      <rPr>
        <vertAlign val="superscript"/>
        <sz val="12"/>
        <rFont val="Arial"/>
        <family val="2"/>
      </rPr>
      <t>2</t>
    </r>
  </si>
  <si>
    <r>
      <t>m</t>
    </r>
    <r>
      <rPr>
        <vertAlign val="superscript"/>
        <sz val="12"/>
        <rFont val="Arial"/>
        <family val="2"/>
      </rPr>
      <t>2</t>
    </r>
  </si>
  <si>
    <t>gsm</t>
  </si>
  <si>
    <t>Paper purchased</t>
  </si>
  <si>
    <t>Total paper used</t>
  </si>
  <si>
    <t>eg. FSC</t>
  </si>
  <si>
    <t>Job title</t>
  </si>
  <si>
    <t>CO2 per $ taxi spend</t>
  </si>
  <si>
    <t>Average tariff</t>
  </si>
  <si>
    <t>Average flagfall</t>
  </si>
  <si>
    <t>Water consumption</t>
  </si>
  <si>
    <t>Environmental Consumption</t>
  </si>
  <si>
    <t>Waste</t>
  </si>
  <si>
    <t>Gross Consumption</t>
  </si>
  <si>
    <t>Normalised consumption</t>
  </si>
  <si>
    <t>Total revenue</t>
  </si>
  <si>
    <t>Headcount</t>
  </si>
  <si>
    <t>person</t>
  </si>
  <si>
    <t>Total % recycled:</t>
  </si>
  <si>
    <t>Travel Class</t>
  </si>
  <si>
    <t>Economy</t>
  </si>
  <si>
    <t>Business</t>
  </si>
  <si>
    <t>First</t>
  </si>
  <si>
    <t>Medium haul business class loading</t>
  </si>
  <si>
    <t>Long haul business class loading</t>
  </si>
  <si>
    <t>Long haul first class loading</t>
  </si>
  <si>
    <t>Medium haul economy class loading</t>
  </si>
  <si>
    <t>Long haul economy class loading</t>
  </si>
  <si>
    <t>Bar fridge charge</t>
  </si>
  <si>
    <t>Physical inspection</t>
  </si>
  <si>
    <t>Normal fridge charge</t>
  </si>
  <si>
    <t>Commercial fridge charge</t>
  </si>
  <si>
    <t>Fridge leakage rate</t>
  </si>
  <si>
    <r>
      <t>Total emissions (tonnes CO</t>
    </r>
    <r>
      <rPr>
        <b/>
        <vertAlign val="subscript"/>
        <sz val="12"/>
        <rFont val="Arial"/>
        <family val="2"/>
      </rPr>
      <t>2</t>
    </r>
    <r>
      <rPr>
        <b/>
        <sz val="12"/>
        <rFont val="Arial"/>
        <family val="2"/>
      </rPr>
      <t>e)</t>
    </r>
  </si>
  <si>
    <r>
      <t>tonnes CO</t>
    </r>
    <r>
      <rPr>
        <vertAlign val="subscript"/>
        <sz val="12"/>
        <rFont val="Arial"/>
        <family val="2"/>
      </rPr>
      <t>2</t>
    </r>
    <r>
      <rPr>
        <sz val="12"/>
        <rFont val="Arial"/>
        <family val="2"/>
      </rPr>
      <t>e</t>
    </r>
  </si>
  <si>
    <r>
      <t>Total</t>
    </r>
    <r>
      <rPr>
        <b/>
        <vertAlign val="subscript"/>
        <sz val="12"/>
        <rFont val="Arial"/>
        <family val="2"/>
      </rPr>
      <t xml:space="preserve"> </t>
    </r>
    <r>
      <rPr>
        <b/>
        <sz val="12"/>
        <rFont val="Arial"/>
        <family val="2"/>
      </rPr>
      <t xml:space="preserve">emissions </t>
    </r>
  </si>
  <si>
    <r>
      <t>kg CO</t>
    </r>
    <r>
      <rPr>
        <b/>
        <vertAlign val="subscript"/>
        <sz val="12"/>
        <rFont val="Arial"/>
        <family val="2"/>
      </rPr>
      <t>2</t>
    </r>
    <r>
      <rPr>
        <b/>
        <sz val="12"/>
        <rFont val="Arial"/>
        <family val="2"/>
      </rPr>
      <t>e/unit</t>
    </r>
  </si>
  <si>
    <r>
      <t>tonnes CO</t>
    </r>
    <r>
      <rPr>
        <b/>
        <vertAlign val="subscript"/>
        <sz val="12"/>
        <rFont val="Arial"/>
        <family val="2"/>
      </rPr>
      <t>2</t>
    </r>
    <r>
      <rPr>
        <b/>
        <sz val="12"/>
        <rFont val="Arial"/>
        <family val="2"/>
      </rPr>
      <t>e</t>
    </r>
  </si>
  <si>
    <r>
      <t>kg CO</t>
    </r>
    <r>
      <rPr>
        <b/>
        <vertAlign val="subscript"/>
        <sz val="12"/>
        <rFont val="Arial"/>
        <family val="2"/>
      </rPr>
      <t>2</t>
    </r>
    <r>
      <rPr>
        <b/>
        <sz val="12"/>
        <rFont val="Arial"/>
        <family val="2"/>
      </rPr>
      <t>e/km</t>
    </r>
  </si>
  <si>
    <t>Floor area</t>
  </si>
  <si>
    <r>
      <t>Emissions per m</t>
    </r>
    <r>
      <rPr>
        <b/>
        <vertAlign val="superscript"/>
        <sz val="12"/>
        <rFont val="Arial"/>
        <family val="2"/>
      </rPr>
      <t>2</t>
    </r>
    <r>
      <rPr>
        <b/>
        <sz val="12"/>
        <rFont val="Arial"/>
        <family val="2"/>
      </rPr>
      <t xml:space="preserve"> floor area</t>
    </r>
  </si>
  <si>
    <t>$million</t>
  </si>
  <si>
    <t>Employees</t>
  </si>
  <si>
    <t>General information</t>
  </si>
  <si>
    <t>enter cities of all facilities</t>
  </si>
  <si>
    <t>TOTALS</t>
  </si>
  <si>
    <t>All other data entry pages will auto-populate based on the information on this sheet</t>
  </si>
  <si>
    <t>Factors derived from Carbon Planet</t>
  </si>
  <si>
    <t>Calculations are based on the assumption that most taxi travel is taken in LPG vehicles</t>
  </si>
  <si>
    <t xml:space="preserve">Emissions from 'expense claim method' hire cars are based upon average petrol cars </t>
  </si>
  <si>
    <t>Number of bar fridges</t>
  </si>
  <si>
    <t>Number of standard fridges</t>
  </si>
  <si>
    <t>Number of commercial fridges</t>
  </si>
  <si>
    <t>&lt;200L</t>
  </si>
  <si>
    <t>200L - 400L</t>
  </si>
  <si>
    <t>&gt;400L</t>
  </si>
  <si>
    <t>Bar fridge emissions</t>
  </si>
  <si>
    <t>Normal fridge emissions</t>
  </si>
  <si>
    <t>Commercial fridge emissions</t>
  </si>
  <si>
    <t>kg CO2 per year</t>
  </si>
  <si>
    <t>per year</t>
  </si>
  <si>
    <t>GENERAL REFRIGERANT USE AND FRIDGES</t>
  </si>
  <si>
    <t>Emissions from air conditioning</t>
  </si>
  <si>
    <t>Emissions from fridges</t>
  </si>
  <si>
    <t>Facilities available?</t>
  </si>
  <si>
    <t>yes/no</t>
  </si>
  <si>
    <t>Waste type</t>
  </si>
  <si>
    <t>Paper &amp; cardboard recycling</t>
  </si>
  <si>
    <t>Glass recycling</t>
  </si>
  <si>
    <t>Plastic recycling</t>
  </si>
  <si>
    <t>Metal recycling</t>
  </si>
  <si>
    <t>e-waste removal</t>
  </si>
  <si>
    <t>Organic waste treatment/removal</t>
  </si>
  <si>
    <r>
      <t xml:space="preserve"> CO</t>
    </r>
    <r>
      <rPr>
        <b/>
        <vertAlign val="subscript"/>
        <sz val="16"/>
        <rFont val="Arial"/>
        <family val="2"/>
      </rPr>
      <t>2</t>
    </r>
    <r>
      <rPr>
        <b/>
        <sz val="16"/>
        <rFont val="Arial"/>
        <family val="2"/>
      </rPr>
      <t>e Credits from Green Energy and Offset Schemes 2010</t>
    </r>
  </si>
  <si>
    <t>Emissions factors based on National Transport Commission (Australia) and Defra (UK) conversion factors</t>
  </si>
  <si>
    <t>dollars</t>
  </si>
  <si>
    <t>C02 from International flights</t>
  </si>
  <si>
    <t>Paper use</t>
  </si>
  <si>
    <t>Paper recycled content</t>
  </si>
  <si>
    <t>RECs eg. PV</t>
  </si>
  <si>
    <t>Number of sites where facilities are available</t>
  </si>
  <si>
    <t>eg  5/7 offices</t>
  </si>
  <si>
    <t>per employee</t>
  </si>
  <si>
    <r>
      <t>per</t>
    </r>
    <r>
      <rPr>
        <sz val="10"/>
        <rFont val="Arial"/>
        <family val="2"/>
      </rPr>
      <t xml:space="preserve"> m</t>
    </r>
    <r>
      <rPr>
        <vertAlign val="superscript"/>
        <sz val="11"/>
        <rFont val="Arial"/>
        <family val="2"/>
      </rPr>
      <t xml:space="preserve">2 </t>
    </r>
    <r>
      <rPr>
        <sz val="11"/>
        <rFont val="Arial"/>
        <family val="2"/>
      </rPr>
      <t>floor area</t>
    </r>
  </si>
  <si>
    <t>Paper (kg)</t>
  </si>
  <si>
    <t>Total</t>
  </si>
  <si>
    <t>IN-HOUSE PRINTING</t>
  </si>
  <si>
    <t>Number of impressions</t>
  </si>
  <si>
    <t>Percentage of outsourced printing that is double-sided</t>
  </si>
  <si>
    <t>OUTSOURCED PRINTING*</t>
  </si>
  <si>
    <t>* All outsourced printing is assumed to be on 80gsm A4 paper.</t>
  </si>
  <si>
    <t>Total outsourced paper consumption (kgs):</t>
  </si>
  <si>
    <t>Total in-house paper consumption (kgs):</t>
  </si>
  <si>
    <t>Total paper used (kg)</t>
  </si>
  <si>
    <t>Carbon Emissions Footprint</t>
  </si>
  <si>
    <t>http://www.</t>
  </si>
  <si>
    <t>For further information please view our latest Sustainability Report:</t>
  </si>
  <si>
    <t>http://www.ukofficedirect.co.uk/iso_paper_size_cp.aspx#paper_size</t>
  </si>
  <si>
    <t>Air conditioning unit emissions</t>
  </si>
  <si>
    <t>Airconditioning unit leakage rate</t>
  </si>
  <si>
    <t>Airconditioning unit charge</t>
  </si>
  <si>
    <t>Scope 1 EF, NGA Factors, July 2013</t>
  </si>
  <si>
    <t>Scope 3 EF, NGA Factors, July 2013</t>
  </si>
  <si>
    <t>Scope 2 Emissions, National Greenhouse and Energy Reporting (Measurement) Technical Guidelines 2013</t>
  </si>
  <si>
    <t>2012 Guidelines to Defra / DECC's GHG Conversion Factors for Company Reporting</t>
  </si>
  <si>
    <t>IPCC Aviation via Defra 2010 AND 2012 Guidelines to Defra / DECC's GHG Conversion Factors for Company Reporting</t>
  </si>
  <si>
    <t>National Transport Commission, 'Carbon Emissions from New Australian Vehicles' (November 2012)</t>
  </si>
  <si>
    <t>NRMA, 2013</t>
  </si>
  <si>
    <t>Based on 7 day hire in Sydney with Budget, 7 November 2013</t>
  </si>
  <si>
    <t>Based on RACQ estimated rates http://www.racq.com.au/motoring/cars/car_economy/vehicle_running_costs_2013</t>
  </si>
  <si>
    <t>kg CO2 per  km</t>
  </si>
  <si>
    <t>Australian Taxi Industry Association STATE &amp; TERRITORY STATISTICS (as at 31 December 2012)</t>
  </si>
  <si>
    <t>National Greenhouse and Energy Reporting (Measurement) Determination (Section 4.102) 2012</t>
  </si>
  <si>
    <t>National Greenhouse Accounts Factors July 2013 (Section 3.17)</t>
  </si>
  <si>
    <t>Number of air conditioning units</t>
  </si>
  <si>
    <t>Paper [kg]</t>
  </si>
  <si>
    <t>total</t>
  </si>
  <si>
    <t>Recycled paper %</t>
  </si>
  <si>
    <t>DEFRA, Air Travel, 2013</t>
  </si>
  <si>
    <t>charge</t>
  </si>
  <si>
    <t xml:space="preserve"> 0.5 - 100 from :http://www.epa.gov/climateleadership/documents/resources/mfgrfg.pdf and 1.8 from https://www.samsung.com/au/air-conditioning/images/specs/casette-ducted/ducted.jpg - estimate 2</t>
  </si>
  <si>
    <r>
      <rPr>
        <b/>
        <i/>
        <u val="single"/>
        <sz val="12"/>
        <rFont val="Arial"/>
        <family val="2"/>
      </rPr>
      <t xml:space="preserve">Note: </t>
    </r>
    <r>
      <rPr>
        <i/>
        <sz val="12"/>
        <rFont val="Arial"/>
        <family val="2"/>
      </rPr>
      <t xml:space="preserve">This AusLSA Environmental Consumption Calculator (ECC) can be used by AusLSA Member firms to generate an interim or indicative environmental profile report. While AusLSA has tried to ensure that the ECC is up to date and will generate a similar outcome to the Environmental Reporting Framework (as maintained by Greenstone and used by AusLSA to publish the annual report), we advise that there may be minor diffierences between the two outputs. </t>
    </r>
  </si>
  <si>
    <t xml:space="preserve">Include all electricity used, including greenpower/renewables (the impact of these will be acknowledged in the Carbon Credits tab). </t>
  </si>
  <si>
    <t>Floor area should include all usable area within the building excluding, for example, 
cleaner's cupboards, lift rooms, liftwells, stairwells and boiler rooms.</t>
  </si>
  <si>
    <t>Select calculation methodology by using drop down menu (distance or number of flights)</t>
  </si>
  <si>
    <t>Enter either 
- total kilometres travelled, or
- total number of flights (one flight = each leg = one takeoff and landing)</t>
  </si>
  <si>
    <t xml:space="preserve">Fill out table using a separate row for each office.  Offices based in the same state may be collated. </t>
  </si>
  <si>
    <t>Quantity of flights (number or km)</t>
  </si>
  <si>
    <t>For Personal Vehicles, enter data for either Distance travelled OR Expense claim method</t>
  </si>
  <si>
    <t xml:space="preserve">Enter the number of supplementary airconditioners (used in server rooms, client rooms, kitchens, etc) and the number of fridges of each size in each office </t>
  </si>
  <si>
    <t>Enter all paper purchased in reams, including any paper from 3rd party printers</t>
  </si>
  <si>
    <t xml:space="preserve">Where paper usage (particularly from 3rd party printers) is only available in the number of impressions  (not reams), use the number of impressions and an estimate of the proportion that were double-sided (&lt;40%). </t>
  </si>
  <si>
    <t>Net carbon emissions</t>
  </si>
  <si>
    <t>Net Carbon emissions / head</t>
  </si>
  <si>
    <t>Please note AusLSA focuses on gross carbon emissions in environmental profiles to encourage reduced usage of resources.</t>
  </si>
  <si>
    <t xml:space="preserve">Inputs can include kWh of Green/Renewable energy purchase, outputs of photovoltaics and other emission-free generation, credits from renewable energy certificates, and offsets purchased  either in bulk or through flight bookings that include an offset. </t>
  </si>
  <si>
    <t>Hong Kong</t>
  </si>
  <si>
    <t>Singapore</t>
  </si>
  <si>
    <t>New Zealand</t>
  </si>
  <si>
    <t>kg CO2-e per GJ</t>
  </si>
  <si>
    <t>Scope 1 EF, Distributed Natural Gas emissions factor, New Zealand Minister for the Environment website (http://www.mfe.govt.nz/publications/climate/guidance-greenhouse-gas-reporting-2008-09/html/page3.html)</t>
  </si>
  <si>
    <t>Scope 3 EF, Transmission and distribution losses for distributed natural gas, New Zealand Minister for the Environment website (http://www.mfe.govt.nz/publications/climate/guidance-greenhouse-gas-reporting-2008-09/html/page3.html)</t>
  </si>
  <si>
    <t>Scope 3 EF, Transmission and distribution line losses for purchased electricity, New Zealand Minister for the Environment website (http://www.mfe.govt.nz/publications/climate/guidance-greenhouse-gas-reporting-2008-09/html/page3.html)</t>
  </si>
  <si>
    <t>Scope 2 EF, Purchased electricity, New Zealand Minister for the Environment website (http://www.mfe.govt.nz/publications/climate/guidance-greenhouse-gas-reporting-2008-09/html/page3.html)</t>
  </si>
  <si>
    <t>Scope 2 EF, Electricity Grid Emission Factors, National Environment Agency, http://app2.nea.gov.sg/docs/default-source/grants-awards/energy-efficiency/information-on-emission-factors-2013.pdf?sfvrsn=0, 2013, SECOND SOURCE: The Climate Registry http://www.theclimateregistry.org/downloads/2013/01/2013-Climate-Registry-Default-Emissions-Factors.pdf page 35</t>
  </si>
  <si>
    <t>Scope 2 EF, Territory-wide default value for purchased electricity, Hong Kong Government Website (http://www.epd.gov.hk/epd/english/climate_change/files/Guidelines_English_2010.pdf) SECOND SOURCE: The Climate Registry http://www.theclimateregistry.org/downloads/2013/01/2013-Climate-Registry-Default-Emissions-Factors.pdf page 35</t>
  </si>
  <si>
    <t>ECO Metrica, Electricity-specific emission factors for grid electricity, Agust 2011, http://ecometrica-cms-media.s3.amazonaws.com/assets/media/pdf/electricity_factors_paper.pdf</t>
  </si>
  <si>
    <t xml:space="preserve">  </t>
  </si>
  <si>
    <t>Assumed to be very similar to Australian natural gas supply</t>
  </si>
  <si>
    <t>An average of Australian data is used here as data is not readily available</t>
  </si>
  <si>
    <t>Scope 3 EF, NGA Factors, July 2013, assumed to be equal to Victorian figure as NT and TAS figures are not available</t>
  </si>
  <si>
    <t>Scope 1 EF, for TOWNGAS (as this is the most commonly used, along with LPG. Natural gas is used for electricity generation mostly)., http://www.epd.gov.hk/epd/english/climate_change/files/Guidelines_English_2010.pdf (see calculations to the right)</t>
  </si>
  <si>
    <t>YEAR</t>
  </si>
  <si>
    <t>EF for CO2</t>
  </si>
  <si>
    <t>EF for CH4</t>
  </si>
  <si>
    <t>EF for N2O</t>
  </si>
  <si>
    <t>kg/unit</t>
  </si>
  <si>
    <t>g/unit</t>
  </si>
  <si>
    <t>Emissions factor for towngas calculation</t>
  </si>
  <si>
    <t>Components below</t>
  </si>
  <si>
    <t>Convert to CO2 equivalent by multiplying CH4 by 25 and N2O by 298 (SOURCE: IPCC)</t>
  </si>
  <si>
    <t>EF for towngas</t>
  </si>
  <si>
    <t>Single unit of towngas</t>
  </si>
  <si>
    <t>MJ</t>
  </si>
  <si>
    <t>CO2e-/MJ</t>
  </si>
  <si>
    <t>CO2e-/GJ</t>
  </si>
  <si>
    <t>AusLSA Environmental Consumption Calculator 2014</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</si>
</sst>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0"/>
    <numFmt numFmtId="175" formatCode="_(* #,##0_);_(* \(#,##0\);_(* &quot;-&quot;??_);_(@_)"/>
    <numFmt numFmtId="176" formatCode="_(* #,##0.0_);_(* \(#,##0.0\);_(* &quot;-&quot;??_);_(@_)"/>
    <numFmt numFmtId="177" formatCode="0.0"/>
    <numFmt numFmtId="178" formatCode="0.00_)"/>
    <numFmt numFmtId="179" formatCode="#,##0.000"/>
    <numFmt numFmtId="180" formatCode="_-[$$-C09]* #,##0.00_-;\-[$$-C09]* #,##0.00_-;_-[$$-C09]* &quot;-&quot;??_-;_-@_-"/>
    <numFmt numFmtId="181" formatCode="_(&quot;$&quot;* #,##0_);_(&quot;$&quot;* \(#,##0\);_(&quot;$&quot;* &quot;-&quot;??_);_(@_)"/>
    <numFmt numFmtId="182" formatCode="0.000000"/>
    <numFmt numFmtId="183" formatCode="_(* #,##0.000_);_(* \(#,##0.000\);_(* &quot;-&quot;??_);_(@_)"/>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_-&quot;$&quot;* #,##0.00000_-;\-&quot;$&quot;* #,##0.00000_-;_-&quot;$&quot;* &quot;-&quot;?????_-;_-@_-"/>
    <numFmt numFmtId="190" formatCode="??0.0?????"/>
    <numFmt numFmtId="191" formatCode="_(* #,##0.0000_);_(* \(#,##0.0000\);_(* &quot;-&quot;??_);_(@_)"/>
    <numFmt numFmtId="192" formatCode="_(* #,##0.00000_);_(* \(#,##0.00000\);_(* &quot;-&quot;??_);_(@_)"/>
    <numFmt numFmtId="193" formatCode="_(* #,##0.000000_);_(* \(#,##0.000000\);_(* &quot;-&quot;??_);_(@_)"/>
    <numFmt numFmtId="194" formatCode="_(* #,##0.0000000_);_(* \(#,##0.0000000\);_(* &quot;-&quot;??_);_(@_)"/>
    <numFmt numFmtId="195" formatCode="0.0000000"/>
    <numFmt numFmtId="196" formatCode="0.0000"/>
  </numFmts>
  <fonts count="105">
    <font>
      <sz val="10"/>
      <name val="Arial"/>
      <family val="0"/>
    </font>
    <font>
      <sz val="11"/>
      <color indexed="8"/>
      <name val="Calibri"/>
      <family val="2"/>
    </font>
    <font>
      <sz val="1"/>
      <name val="Arial"/>
      <family val="2"/>
    </font>
    <font>
      <sz val="8"/>
      <name val="Helv"/>
      <family val="0"/>
    </font>
    <font>
      <b/>
      <sz val="14"/>
      <name val="Helv"/>
      <family val="0"/>
    </font>
    <font>
      <b/>
      <sz val="12"/>
      <name val="Helv"/>
      <family val="0"/>
    </font>
    <font>
      <b/>
      <sz val="12"/>
      <name val="Arial"/>
      <family val="2"/>
    </font>
    <font>
      <b/>
      <vertAlign val="subscript"/>
      <sz val="12"/>
      <name val="Arial"/>
      <family val="2"/>
    </font>
    <font>
      <b/>
      <sz val="11"/>
      <name val="Arial"/>
      <family val="2"/>
    </font>
    <font>
      <b/>
      <sz val="10"/>
      <name val="Arial"/>
      <family val="2"/>
    </font>
    <font>
      <sz val="12"/>
      <name val="Arial"/>
      <family val="2"/>
    </font>
    <font>
      <sz val="14"/>
      <name val="Arial"/>
      <family val="2"/>
    </font>
    <font>
      <b/>
      <sz val="14"/>
      <name val="Arial"/>
      <family val="2"/>
    </font>
    <font>
      <b/>
      <sz val="18"/>
      <name val="Arial"/>
      <family val="2"/>
    </font>
    <font>
      <sz val="11"/>
      <name val="Arial"/>
      <family val="2"/>
    </font>
    <font>
      <b/>
      <sz val="16"/>
      <name val="Arial"/>
      <family val="2"/>
    </font>
    <font>
      <b/>
      <vertAlign val="subscript"/>
      <sz val="16"/>
      <name val="Arial"/>
      <family val="2"/>
    </font>
    <font>
      <sz val="16"/>
      <name val="Arial"/>
      <family val="2"/>
    </font>
    <font>
      <sz val="12"/>
      <color indexed="47"/>
      <name val="Arial"/>
      <family val="2"/>
    </font>
    <font>
      <b/>
      <sz val="14"/>
      <color indexed="9"/>
      <name val="Arial"/>
      <family val="2"/>
    </font>
    <font>
      <sz val="12"/>
      <color indexed="9"/>
      <name val="Arial"/>
      <family val="2"/>
    </font>
    <font>
      <sz val="10"/>
      <color indexed="43"/>
      <name val="Arial"/>
      <family val="2"/>
    </font>
    <font>
      <sz val="12"/>
      <color indexed="43"/>
      <name val="Arial"/>
      <family val="2"/>
    </font>
    <font>
      <b/>
      <u val="single"/>
      <sz val="12"/>
      <name val="Arial"/>
      <family val="2"/>
    </font>
    <font>
      <vertAlign val="subscript"/>
      <sz val="12"/>
      <name val="Arial"/>
      <family val="2"/>
    </font>
    <font>
      <sz val="12"/>
      <color indexed="26"/>
      <name val="Arial"/>
      <family val="2"/>
    </font>
    <font>
      <sz val="8"/>
      <name val="Arial"/>
      <family val="2"/>
    </font>
    <font>
      <b/>
      <i/>
      <sz val="16"/>
      <name val="Helv"/>
      <family val="0"/>
    </font>
    <font>
      <i/>
      <sz val="12"/>
      <name val="Arial"/>
      <family val="2"/>
    </font>
    <font>
      <sz val="9"/>
      <name val="Arial"/>
      <family val="2"/>
    </font>
    <font>
      <b/>
      <sz val="16"/>
      <color indexed="9"/>
      <name val="Arial"/>
      <family val="2"/>
    </font>
    <font>
      <sz val="10"/>
      <color indexed="9"/>
      <name val="Arial"/>
      <family val="2"/>
    </font>
    <font>
      <sz val="12"/>
      <color indexed="17"/>
      <name val="Arial"/>
      <family val="2"/>
    </font>
    <font>
      <vertAlign val="subscript"/>
      <sz val="10"/>
      <name val="Arial"/>
      <family val="2"/>
    </font>
    <font>
      <b/>
      <vertAlign val="subscript"/>
      <sz val="11"/>
      <name val="Arial"/>
      <family val="2"/>
    </font>
    <font>
      <vertAlign val="subscript"/>
      <sz val="11"/>
      <name val="Arial"/>
      <family val="2"/>
    </font>
    <font>
      <sz val="10"/>
      <color indexed="10"/>
      <name val="Arial"/>
      <family val="2"/>
    </font>
    <font>
      <sz val="12"/>
      <color indexed="10"/>
      <name val="Arial"/>
      <family val="2"/>
    </font>
    <font>
      <sz val="10"/>
      <color indexed="42"/>
      <name val="Arial"/>
      <family val="2"/>
    </font>
    <font>
      <sz val="12"/>
      <color indexed="53"/>
      <name val="Arial"/>
      <family val="2"/>
    </font>
    <font>
      <b/>
      <sz val="12"/>
      <color indexed="53"/>
      <name val="Arial"/>
      <family val="2"/>
    </font>
    <font>
      <sz val="10"/>
      <color indexed="60"/>
      <name val="Arial"/>
      <family val="2"/>
    </font>
    <font>
      <sz val="12"/>
      <color indexed="60"/>
      <name val="Arial"/>
      <family val="2"/>
    </font>
    <font>
      <b/>
      <sz val="13.5"/>
      <name val="Arial"/>
      <family val="2"/>
    </font>
    <font>
      <b/>
      <sz val="9"/>
      <name val="Tahoma"/>
      <family val="2"/>
    </font>
    <font>
      <sz val="9"/>
      <name val="Tahoma"/>
      <family val="2"/>
    </font>
    <font>
      <b/>
      <vertAlign val="subscript"/>
      <sz val="14"/>
      <color indexed="9"/>
      <name val="Arial"/>
      <family val="2"/>
    </font>
    <font>
      <vertAlign val="superscript"/>
      <sz val="12"/>
      <name val="Arial"/>
      <family val="2"/>
    </font>
    <font>
      <sz val="14"/>
      <color indexed="9"/>
      <name val="Arial"/>
      <family val="2"/>
    </font>
    <font>
      <sz val="22"/>
      <color indexed="60"/>
      <name val="Arial"/>
      <family val="2"/>
    </font>
    <font>
      <sz val="9"/>
      <color indexed="60"/>
      <name val="Arial"/>
      <family val="2"/>
    </font>
    <font>
      <b/>
      <vertAlign val="superscript"/>
      <sz val="12"/>
      <name val="Arial"/>
      <family val="2"/>
    </font>
    <font>
      <sz val="16"/>
      <color indexed="9"/>
      <name val="Arial"/>
      <family val="2"/>
    </font>
    <font>
      <vertAlign val="superscript"/>
      <sz val="11"/>
      <name val="Arial"/>
      <family val="2"/>
    </font>
    <font>
      <b/>
      <sz val="20"/>
      <color indexed="9"/>
      <name val="Arial"/>
      <family val="2"/>
    </font>
    <font>
      <b/>
      <sz val="12"/>
      <color indexed="9"/>
      <name val="Arial"/>
      <family val="2"/>
    </font>
    <font>
      <b/>
      <i/>
      <u val="single"/>
      <sz val="12"/>
      <name val="Arial"/>
      <family val="2"/>
    </font>
    <font>
      <sz val="10"/>
      <color indexed="8"/>
      <name val="Calibri"/>
      <family val="2"/>
    </font>
    <font>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2"/>
      <color indexed="39"/>
      <name val="Arial"/>
      <family val="2"/>
    </font>
    <font>
      <sz val="8"/>
      <name val="Tahoma"/>
      <family val="2"/>
    </font>
    <font>
      <b/>
      <sz val="20"/>
      <color indexed="8"/>
      <name val="Arial"/>
      <family val="2"/>
    </font>
    <font>
      <b/>
      <sz val="10"/>
      <color indexed="8"/>
      <name val="Arial"/>
      <family val="2"/>
    </font>
    <font>
      <sz val="10"/>
      <color indexed="8"/>
      <name val="Arial"/>
      <family val="2"/>
    </font>
    <font>
      <i/>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u val="single"/>
      <sz val="12"/>
      <color theme="10"/>
      <name val="Arial"/>
      <family val="2"/>
    </font>
    <font>
      <b/>
      <sz val="8"/>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darkUp">
        <bgColor indexed="9"/>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57"/>
        <bgColor indexed="64"/>
      </patternFill>
    </fill>
    <fill>
      <patternFill patternType="solid">
        <fgColor indexed="62"/>
        <bgColor indexed="64"/>
      </patternFill>
    </fill>
    <fill>
      <patternFill patternType="solid">
        <fgColor indexed="21"/>
        <bgColor indexed="64"/>
      </patternFill>
    </fill>
    <fill>
      <patternFill patternType="solid">
        <fgColor indexed="34"/>
        <bgColor indexed="64"/>
      </patternFill>
    </fill>
    <fill>
      <patternFill patternType="solid">
        <fgColor indexed="8"/>
        <bgColor indexed="64"/>
      </patternFill>
    </fill>
    <fill>
      <patternFill patternType="solid">
        <fgColor theme="3" tint="0.39998000860214233"/>
        <bgColor indexed="64"/>
      </patternFill>
    </fill>
    <fill>
      <patternFill patternType="solid">
        <fgColor rgb="FFFFFF00"/>
        <bgColor indexed="64"/>
      </patternFill>
    </fill>
    <fill>
      <patternFill patternType="solid">
        <fgColor theme="9" tint="-0.24997000396251678"/>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medium"/>
      <right style="thin"/>
      <top/>
      <bottom/>
    </border>
    <border>
      <left style="thin"/>
      <right style="medium"/>
      <top/>
      <bottom/>
    </border>
    <border>
      <left style="medium"/>
      <right/>
      <top/>
      <bottom/>
    </border>
    <border>
      <left/>
      <right style="medium"/>
      <top/>
      <bottom/>
    </border>
    <border>
      <left style="medium"/>
      <right style="medium"/>
      <top style="medium"/>
      <bottom/>
    </border>
    <border>
      <left style="medium"/>
      <right style="medium"/>
      <top/>
      <bottom/>
    </border>
    <border>
      <left style="thin"/>
      <right style="thin"/>
      <top style="thin"/>
      <bottom/>
    </border>
    <border>
      <left style="thin"/>
      <right/>
      <top style="thin"/>
      <bottom style="thin"/>
    </border>
    <border>
      <left/>
      <right style="thin"/>
      <top style="thin"/>
      <bottom/>
    </border>
    <border>
      <left/>
      <right style="thin"/>
      <top style="thin"/>
      <bottom style="thin"/>
    </border>
    <border>
      <left style="thin"/>
      <right style="thin"/>
      <top/>
      <bottom style="thin"/>
    </border>
    <border>
      <left/>
      <right/>
      <top style="thin"/>
      <bottom style="thin"/>
    </border>
    <border>
      <left style="thin"/>
      <right/>
      <top style="thin"/>
      <bottom/>
    </border>
    <border>
      <left/>
      <right/>
      <top style="thin"/>
      <bottom/>
    </border>
    <border>
      <left/>
      <right style="thin"/>
      <top/>
      <bottom/>
    </border>
    <border>
      <left/>
      <right style="thin"/>
      <top/>
      <bottom style="thin"/>
    </border>
    <border>
      <left style="thin"/>
      <right/>
      <top/>
      <bottom/>
    </border>
    <border>
      <left style="thin"/>
      <right/>
      <top/>
      <bottom style="thin"/>
    </border>
    <border>
      <left/>
      <right/>
      <top/>
      <bottom style="thin"/>
    </border>
    <border>
      <left style="thin"/>
      <right style="thin"/>
      <top style="thin"/>
      <bottom style="double"/>
    </border>
    <border>
      <left style="medium"/>
      <right style="thin"/>
      <top style="medium"/>
      <bottom style="medium"/>
    </border>
    <border>
      <left style="thin"/>
      <right style="medium"/>
      <top style="medium"/>
      <bottom style="medium"/>
    </border>
    <border>
      <left style="thin"/>
      <right/>
      <top style="thin"/>
      <bottom style="thin">
        <color indexed="55"/>
      </bottom>
    </border>
    <border>
      <left/>
      <right/>
      <top style="thin"/>
      <bottom style="thin">
        <color indexed="55"/>
      </bottom>
    </border>
    <border>
      <left/>
      <right style="thin"/>
      <top style="thin"/>
      <bottom style="thin">
        <color indexed="55"/>
      </bottom>
    </border>
    <border>
      <left style="thin"/>
      <right/>
      <top style="thin">
        <color indexed="55"/>
      </top>
      <bottom style="thin">
        <color indexed="55"/>
      </bottom>
    </border>
    <border>
      <left/>
      <right/>
      <top style="thin">
        <color indexed="55"/>
      </top>
      <bottom style="thin">
        <color indexed="55"/>
      </bottom>
    </border>
    <border>
      <left/>
      <right style="thin"/>
      <top style="thin">
        <color indexed="55"/>
      </top>
      <bottom style="thin">
        <color indexed="55"/>
      </bottom>
    </border>
    <border>
      <left style="thin"/>
      <right/>
      <top style="thin">
        <color indexed="55"/>
      </top>
      <bottom style="thin"/>
    </border>
    <border>
      <left/>
      <right/>
      <top style="thin">
        <color indexed="55"/>
      </top>
      <bottom style="thin"/>
    </border>
    <border>
      <left/>
      <right style="thin"/>
      <top style="thin">
        <color indexed="55"/>
      </top>
      <bottom style="thin"/>
    </border>
    <border>
      <left style="thin"/>
      <right style="thin"/>
      <top style="thin"/>
      <bottom style="thin">
        <color indexed="23"/>
      </bottom>
    </border>
    <border>
      <left style="thin"/>
      <right style="thin"/>
      <top style="thin">
        <color indexed="23"/>
      </top>
      <bottom style="thin">
        <color indexed="23"/>
      </bottom>
    </border>
    <border>
      <left style="thin"/>
      <right style="thin"/>
      <top style="thin">
        <color indexed="23"/>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38" fontId="26" fillId="30"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31" borderId="1" applyNumberFormat="0" applyAlignment="0" applyProtection="0"/>
    <xf numFmtId="10" fontId="26" fillId="32" borderId="6" applyNumberFormat="0" applyBorder="0" applyAlignment="0" applyProtection="0"/>
    <xf numFmtId="0" fontId="96" fillId="0" borderId="7" applyNumberFormat="0" applyFill="0" applyAlignment="0" applyProtection="0"/>
    <xf numFmtId="169" fontId="2"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97" fillId="33" borderId="0" applyNumberFormat="0" applyBorder="0" applyAlignment="0" applyProtection="0"/>
    <xf numFmtId="178" fontId="27" fillId="0" borderId="0">
      <alignment/>
      <protection/>
    </xf>
    <xf numFmtId="0" fontId="0" fillId="0" borderId="0">
      <alignment/>
      <protection/>
    </xf>
    <xf numFmtId="0" fontId="83" fillId="0" borderId="0">
      <alignment/>
      <protection/>
    </xf>
    <xf numFmtId="0" fontId="0" fillId="0" borderId="0">
      <alignment/>
      <protection/>
    </xf>
    <xf numFmtId="0" fontId="0" fillId="34" borderId="8" applyNumberFormat="0" applyFont="0" applyAlignment="0" applyProtection="0"/>
    <xf numFmtId="0" fontId="98"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3" fillId="0" borderId="0">
      <alignment horizontal="right"/>
      <protection/>
    </xf>
    <xf numFmtId="0" fontId="3" fillId="0" borderId="0">
      <alignment horizontal="left"/>
      <protection/>
    </xf>
    <xf numFmtId="0" fontId="99" fillId="0" borderId="0" applyNumberFormat="0" applyFill="0" applyBorder="0" applyAlignment="0" applyProtection="0"/>
    <xf numFmtId="0" fontId="4" fillId="0" borderId="0">
      <alignment horizontal="left" vertical="top"/>
      <protection/>
    </xf>
    <xf numFmtId="0" fontId="5" fillId="0" borderId="0">
      <alignment horizontal="left"/>
      <protection/>
    </xf>
    <xf numFmtId="0" fontId="100" fillId="0" borderId="10"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1" fillId="0" borderId="0" applyNumberFormat="0" applyFill="0" applyBorder="0" applyAlignment="0" applyProtection="0"/>
  </cellStyleXfs>
  <cellXfs count="437">
    <xf numFmtId="0" fontId="0" fillId="0" borderId="0" xfId="0" applyAlignment="1">
      <alignment/>
    </xf>
    <xf numFmtId="0" fontId="0" fillId="0" borderId="0" xfId="0" applyAlignment="1">
      <alignment vertical="top"/>
    </xf>
    <xf numFmtId="0" fontId="0" fillId="0" borderId="0" xfId="0" applyAlignment="1">
      <alignment horizontal="center" vertical="top"/>
    </xf>
    <xf numFmtId="2" fontId="0" fillId="0" borderId="0" xfId="0" applyNumberFormat="1" applyAlignment="1">
      <alignment horizontal="center" vertical="top"/>
    </xf>
    <xf numFmtId="1" fontId="20" fillId="30" borderId="6" xfId="0" applyNumberFormat="1" applyFont="1" applyFill="1" applyBorder="1" applyAlignment="1" applyProtection="1">
      <alignment horizontal="center" vertical="center" wrapText="1"/>
      <protection hidden="1"/>
    </xf>
    <xf numFmtId="0" fontId="0" fillId="0" borderId="11" xfId="0" applyBorder="1" applyAlignment="1" applyProtection="1">
      <alignment vertical="top" wrapText="1"/>
      <protection locked="0"/>
    </xf>
    <xf numFmtId="0" fontId="0" fillId="0" borderId="0" xfId="0" applyAlignment="1" applyProtection="1">
      <alignment vertical="top"/>
      <protection locked="0"/>
    </xf>
    <xf numFmtId="0" fontId="0" fillId="0" borderId="11" xfId="0" applyBorder="1" applyAlignment="1" applyProtection="1">
      <alignment vertical="top"/>
      <protection locked="0"/>
    </xf>
    <xf numFmtId="0" fontId="0" fillId="0" borderId="0" xfId="0" applyAlignment="1" applyProtection="1">
      <alignment vertical="top"/>
      <protection/>
    </xf>
    <xf numFmtId="2" fontId="10" fillId="35" borderId="6" xfId="0" applyNumberFormat="1" applyFont="1" applyFill="1" applyBorder="1" applyAlignment="1" applyProtection="1">
      <alignment horizontal="left" vertical="center" wrapText="1"/>
      <protection locked="0"/>
    </xf>
    <xf numFmtId="0" fontId="10" fillId="0" borderId="0" xfId="0" applyFont="1" applyAlignment="1" applyProtection="1">
      <alignment/>
      <protection/>
    </xf>
    <xf numFmtId="0" fontId="0" fillId="0" borderId="0" xfId="0" applyFont="1" applyAlignment="1" applyProtection="1">
      <alignment/>
      <protection/>
    </xf>
    <xf numFmtId="0" fontId="10" fillId="0" borderId="12" xfId="0" applyFont="1" applyBorder="1" applyAlignment="1" applyProtection="1">
      <alignment/>
      <protection/>
    </xf>
    <xf numFmtId="0" fontId="10" fillId="0" borderId="13" xfId="0" applyFont="1" applyBorder="1" applyAlignment="1" applyProtection="1">
      <alignment/>
      <protection/>
    </xf>
    <xf numFmtId="0" fontId="10" fillId="0" borderId="14" xfId="0" applyFont="1" applyBorder="1" applyAlignment="1" applyProtection="1">
      <alignment/>
      <protection/>
    </xf>
    <xf numFmtId="0" fontId="10" fillId="0" borderId="15" xfId="0" applyFont="1" applyBorder="1" applyAlignment="1" applyProtection="1">
      <alignment/>
      <protection/>
    </xf>
    <xf numFmtId="0" fontId="0" fillId="0" borderId="16" xfId="0" applyFont="1" applyBorder="1" applyAlignment="1" applyProtection="1">
      <alignment/>
      <protection/>
    </xf>
    <xf numFmtId="0" fontId="6" fillId="0" borderId="12" xfId="0" applyFont="1" applyBorder="1" applyAlignment="1" applyProtection="1">
      <alignment/>
      <protection/>
    </xf>
    <xf numFmtId="0" fontId="10" fillId="0" borderId="14" xfId="0" applyFont="1" applyFill="1" applyBorder="1" applyAlignment="1" applyProtection="1">
      <alignment/>
      <protection/>
    </xf>
    <xf numFmtId="0" fontId="10" fillId="0" borderId="17" xfId="0" applyFont="1" applyBorder="1" applyAlignment="1" applyProtection="1">
      <alignment/>
      <protection/>
    </xf>
    <xf numFmtId="172" fontId="10" fillId="0" borderId="14" xfId="0" applyNumberFormat="1" applyFont="1" applyBorder="1" applyAlignment="1" applyProtection="1">
      <alignment/>
      <protection/>
    </xf>
    <xf numFmtId="9" fontId="10" fillId="0" borderId="14" xfId="72" applyFont="1" applyBorder="1" applyAlignment="1" applyProtection="1">
      <alignment/>
      <protection/>
    </xf>
    <xf numFmtId="0" fontId="10" fillId="0" borderId="13" xfId="0" applyFont="1" applyFill="1" applyBorder="1" applyAlignment="1" applyProtection="1">
      <alignment/>
      <protection/>
    </xf>
    <xf numFmtId="177" fontId="10" fillId="0" borderId="14" xfId="0" applyNumberFormat="1" applyFont="1" applyBorder="1" applyAlignment="1" applyProtection="1">
      <alignment/>
      <protection/>
    </xf>
    <xf numFmtId="170" fontId="10" fillId="0" borderId="14" xfId="46" applyFont="1" applyBorder="1" applyAlignment="1" applyProtection="1">
      <alignment/>
      <protection/>
    </xf>
    <xf numFmtId="0" fontId="10" fillId="0" borderId="17" xfId="0" applyFont="1" applyFill="1" applyBorder="1" applyAlignment="1" applyProtection="1">
      <alignment/>
      <protection/>
    </xf>
    <xf numFmtId="171" fontId="10" fillId="0" borderId="14" xfId="42" applyFont="1" applyBorder="1" applyAlignment="1" applyProtection="1">
      <alignment/>
      <protection/>
    </xf>
    <xf numFmtId="0" fontId="0" fillId="0" borderId="14" xfId="0" applyFont="1" applyBorder="1" applyAlignment="1" applyProtection="1">
      <alignment/>
      <protection/>
    </xf>
    <xf numFmtId="0" fontId="10" fillId="0" borderId="15" xfId="0" applyFont="1" applyFill="1" applyBorder="1" applyAlignment="1" applyProtection="1">
      <alignment/>
      <protection/>
    </xf>
    <xf numFmtId="0" fontId="0" fillId="32" borderId="0" xfId="0" applyFont="1" applyFill="1" applyBorder="1" applyAlignment="1" applyProtection="1">
      <alignment/>
      <protection hidden="1"/>
    </xf>
    <xf numFmtId="2" fontId="0" fillId="32" borderId="0" xfId="0" applyNumberFormat="1" applyFont="1" applyFill="1" applyBorder="1" applyAlignment="1" applyProtection="1">
      <alignment/>
      <protection hidden="1"/>
    </xf>
    <xf numFmtId="2" fontId="0" fillId="32" borderId="0" xfId="0" applyNumberFormat="1" applyFont="1" applyFill="1" applyAlignment="1" applyProtection="1">
      <alignment/>
      <protection hidden="1"/>
    </xf>
    <xf numFmtId="0" fontId="0" fillId="32" borderId="0" xfId="0" applyFont="1" applyFill="1" applyAlignment="1" applyProtection="1">
      <alignment/>
      <protection hidden="1"/>
    </xf>
    <xf numFmtId="0" fontId="10" fillId="32" borderId="0" xfId="0" applyFont="1" applyFill="1" applyBorder="1" applyAlignment="1" applyProtection="1">
      <alignment horizontal="left" vertical="top"/>
      <protection hidden="1"/>
    </xf>
    <xf numFmtId="0" fontId="15" fillId="32" borderId="0" xfId="0" applyFont="1" applyFill="1" applyBorder="1" applyAlignment="1" applyProtection="1">
      <alignment/>
      <protection hidden="1"/>
    </xf>
    <xf numFmtId="2" fontId="17" fillId="32" borderId="0" xfId="0" applyNumberFormat="1" applyFont="1" applyFill="1" applyBorder="1" applyAlignment="1" applyProtection="1">
      <alignment/>
      <protection hidden="1"/>
    </xf>
    <xf numFmtId="0" fontId="10" fillId="32" borderId="0" xfId="0" applyFont="1" applyFill="1" applyBorder="1" applyAlignment="1" applyProtection="1">
      <alignment/>
      <protection hidden="1"/>
    </xf>
    <xf numFmtId="0" fontId="6" fillId="32" borderId="0" xfId="0" applyFont="1" applyFill="1" applyBorder="1" applyAlignment="1" applyProtection="1">
      <alignment/>
      <protection hidden="1"/>
    </xf>
    <xf numFmtId="0" fontId="12" fillId="32" borderId="0" xfId="0" applyFont="1" applyFill="1" applyBorder="1" applyAlignment="1" applyProtection="1">
      <alignment horizontal="right" indent="1"/>
      <protection hidden="1"/>
    </xf>
    <xf numFmtId="2" fontId="12" fillId="36" borderId="0" xfId="0" applyNumberFormat="1" applyFont="1" applyFill="1" applyBorder="1" applyAlignment="1" applyProtection="1">
      <alignment horizontal="left" indent="1"/>
      <protection hidden="1"/>
    </xf>
    <xf numFmtId="0" fontId="12" fillId="36" borderId="0" xfId="0" applyFont="1" applyFill="1" applyAlignment="1" applyProtection="1">
      <alignment horizontal="center"/>
      <protection hidden="1"/>
    </xf>
    <xf numFmtId="0" fontId="0" fillId="32" borderId="0" xfId="0" applyFont="1" applyFill="1" applyAlignment="1" applyProtection="1">
      <alignment wrapText="1"/>
      <protection hidden="1"/>
    </xf>
    <xf numFmtId="0" fontId="10" fillId="32" borderId="0" xfId="0" applyFont="1" applyFill="1" applyBorder="1" applyAlignment="1" applyProtection="1">
      <alignment horizontal="left"/>
      <protection hidden="1"/>
    </xf>
    <xf numFmtId="2" fontId="12" fillId="35" borderId="0" xfId="0" applyNumberFormat="1" applyFont="1" applyFill="1" applyBorder="1" applyAlignment="1" applyProtection="1">
      <alignment horizontal="left" indent="1"/>
      <protection hidden="1"/>
    </xf>
    <xf numFmtId="2" fontId="12" fillId="35" borderId="0" xfId="0" applyNumberFormat="1" applyFont="1" applyFill="1" applyBorder="1" applyAlignment="1" applyProtection="1">
      <alignment horizontal="center"/>
      <protection hidden="1"/>
    </xf>
    <xf numFmtId="0" fontId="18" fillId="32" borderId="0" xfId="0" applyFont="1" applyFill="1" applyBorder="1" applyAlignment="1" applyProtection="1">
      <alignment/>
      <protection hidden="1"/>
    </xf>
    <xf numFmtId="2" fontId="19" fillId="30" borderId="0" xfId="0" applyNumberFormat="1" applyFont="1" applyFill="1" applyBorder="1" applyAlignment="1" applyProtection="1">
      <alignment horizontal="left" vertical="center" indent="1"/>
      <protection hidden="1"/>
    </xf>
    <xf numFmtId="0" fontId="19" fillId="30" borderId="0" xfId="0" applyFont="1" applyFill="1" applyAlignment="1" applyProtection="1">
      <alignment horizontal="center" vertical="center"/>
      <protection hidden="1"/>
    </xf>
    <xf numFmtId="0" fontId="12" fillId="32" borderId="0" xfId="0" applyFont="1" applyFill="1" applyAlignment="1" applyProtection="1">
      <alignment/>
      <protection hidden="1"/>
    </xf>
    <xf numFmtId="0" fontId="11" fillId="32" borderId="0" xfId="0" applyFont="1" applyFill="1" applyAlignment="1" applyProtection="1">
      <alignment/>
      <protection hidden="1"/>
    </xf>
    <xf numFmtId="2" fontId="0" fillId="32" borderId="0" xfId="0" applyNumberFormat="1" applyFont="1" applyFill="1" applyAlignment="1" applyProtection="1">
      <alignment horizontal="left"/>
      <protection hidden="1"/>
    </xf>
    <xf numFmtId="0" fontId="0" fillId="32" borderId="0" xfId="0" applyFont="1" applyFill="1" applyBorder="1" applyAlignment="1" applyProtection="1">
      <alignment horizontal="left"/>
      <protection hidden="1"/>
    </xf>
    <xf numFmtId="2" fontId="11" fillId="32" borderId="0" xfId="0" applyNumberFormat="1" applyFont="1" applyFill="1" applyBorder="1" applyAlignment="1" applyProtection="1">
      <alignment horizontal="centerContinuous"/>
      <protection hidden="1"/>
    </xf>
    <xf numFmtId="0" fontId="0" fillId="32" borderId="0" xfId="0" applyFont="1" applyFill="1" applyAlignment="1" applyProtection="1">
      <alignment horizontal="left"/>
      <protection hidden="1"/>
    </xf>
    <xf numFmtId="0" fontId="0" fillId="32" borderId="0" xfId="0" applyFont="1" applyFill="1" applyAlignment="1" applyProtection="1">
      <alignment/>
      <protection hidden="1"/>
    </xf>
    <xf numFmtId="2" fontId="6" fillId="37" borderId="6" xfId="0" applyNumberFormat="1" applyFont="1" applyFill="1" applyBorder="1" applyAlignment="1" applyProtection="1">
      <alignment horizontal="center" vertical="center" wrapText="1"/>
      <protection hidden="1"/>
    </xf>
    <xf numFmtId="4" fontId="6" fillId="37" borderId="18" xfId="0" applyNumberFormat="1" applyFont="1" applyFill="1" applyBorder="1" applyAlignment="1" applyProtection="1">
      <alignment horizontal="center" vertical="center" wrapText="1"/>
      <protection hidden="1"/>
    </xf>
    <xf numFmtId="0" fontId="22" fillId="32" borderId="0" xfId="0" applyFont="1" applyFill="1" applyBorder="1" applyAlignment="1" applyProtection="1">
      <alignment/>
      <protection hidden="1"/>
    </xf>
    <xf numFmtId="2" fontId="10" fillId="36" borderId="6" xfId="0" applyNumberFormat="1" applyFont="1" applyFill="1" applyBorder="1" applyAlignment="1" applyProtection="1">
      <alignment horizontal="center" vertical="center" wrapText="1"/>
      <protection hidden="1"/>
    </xf>
    <xf numFmtId="2" fontId="10" fillId="38" borderId="19" xfId="0" applyNumberFormat="1" applyFont="1" applyFill="1" applyBorder="1" applyAlignment="1" applyProtection="1">
      <alignment horizontal="left" vertical="center" wrapText="1"/>
      <protection hidden="1"/>
    </xf>
    <xf numFmtId="0" fontId="31" fillId="32" borderId="0" xfId="0" applyFont="1" applyFill="1" applyAlignment="1" applyProtection="1">
      <alignment/>
      <protection hidden="1"/>
    </xf>
    <xf numFmtId="173" fontId="6" fillId="39" borderId="6" xfId="0" applyNumberFormat="1" applyFont="1" applyFill="1" applyBorder="1" applyAlignment="1" applyProtection="1">
      <alignment horizontal="center" vertical="center"/>
      <protection hidden="1"/>
    </xf>
    <xf numFmtId="0" fontId="20" fillId="32" borderId="0" xfId="0" applyFont="1" applyFill="1" applyBorder="1" applyAlignment="1" applyProtection="1">
      <alignment/>
      <protection hidden="1"/>
    </xf>
    <xf numFmtId="2" fontId="10" fillId="32" borderId="0" xfId="0" applyNumberFormat="1" applyFont="1" applyFill="1" applyBorder="1" applyAlignment="1" applyProtection="1">
      <alignment horizontal="left"/>
      <protection hidden="1"/>
    </xf>
    <xf numFmtId="2" fontId="18" fillId="32" borderId="0" xfId="0" applyNumberFormat="1" applyFont="1" applyFill="1" applyBorder="1" applyAlignment="1" applyProtection="1">
      <alignment/>
      <protection hidden="1"/>
    </xf>
    <xf numFmtId="0" fontId="23" fillId="32" borderId="0" xfId="0" applyFont="1" applyFill="1" applyBorder="1" applyAlignment="1" applyProtection="1">
      <alignment/>
      <protection hidden="1"/>
    </xf>
    <xf numFmtId="0" fontId="6" fillId="32" borderId="0" xfId="0" applyFont="1" applyFill="1" applyBorder="1" applyAlignment="1" applyProtection="1">
      <alignment/>
      <protection hidden="1"/>
    </xf>
    <xf numFmtId="4" fontId="6" fillId="32" borderId="0" xfId="0" applyNumberFormat="1" applyFont="1" applyFill="1" applyBorder="1" applyAlignment="1" applyProtection="1">
      <alignment horizontal="center" vertical="center" wrapText="1"/>
      <protection hidden="1"/>
    </xf>
    <xf numFmtId="0" fontId="0" fillId="32" borderId="0" xfId="0" applyFont="1" applyFill="1" applyBorder="1" applyAlignment="1" applyProtection="1">
      <alignment horizontal="left" wrapText="1"/>
      <protection hidden="1"/>
    </xf>
    <xf numFmtId="0" fontId="17" fillId="32" borderId="0" xfId="0" applyFont="1" applyFill="1" applyBorder="1" applyAlignment="1" applyProtection="1">
      <alignment horizontal="left"/>
      <protection hidden="1"/>
    </xf>
    <xf numFmtId="0" fontId="10" fillId="32" borderId="0" xfId="0" applyFont="1" applyFill="1" applyAlignment="1" applyProtection="1">
      <alignment wrapText="1"/>
      <protection hidden="1"/>
    </xf>
    <xf numFmtId="0" fontId="6" fillId="37" borderId="6" xfId="0" applyFont="1" applyFill="1" applyBorder="1" applyAlignment="1" applyProtection="1">
      <alignment horizontal="center" vertical="center" wrapText="1"/>
      <protection hidden="1"/>
    </xf>
    <xf numFmtId="4" fontId="6" fillId="37" borderId="6" xfId="0" applyNumberFormat="1" applyFont="1" applyFill="1" applyBorder="1" applyAlignment="1" applyProtection="1">
      <alignment horizontal="center" vertical="center" wrapText="1"/>
      <protection hidden="1"/>
    </xf>
    <xf numFmtId="0" fontId="6" fillId="32" borderId="0" xfId="0" applyFont="1" applyFill="1" applyAlignment="1" applyProtection="1">
      <alignment/>
      <protection hidden="1"/>
    </xf>
    <xf numFmtId="2" fontId="6" fillId="37" borderId="20" xfId="0" applyNumberFormat="1" applyFont="1" applyFill="1" applyBorder="1" applyAlignment="1" applyProtection="1">
      <alignment horizontal="center" vertical="center" wrapText="1"/>
      <protection hidden="1"/>
    </xf>
    <xf numFmtId="172" fontId="20" fillId="30" borderId="6" xfId="0" applyNumberFormat="1" applyFont="1" applyFill="1" applyBorder="1" applyAlignment="1" applyProtection="1">
      <alignment horizontal="center" vertical="center"/>
      <protection hidden="1"/>
    </xf>
    <xf numFmtId="2" fontId="10" fillId="37" borderId="21" xfId="0" applyNumberFormat="1" applyFont="1" applyFill="1" applyBorder="1" applyAlignment="1" applyProtection="1">
      <alignment horizontal="center" vertical="center" wrapText="1"/>
      <protection hidden="1"/>
    </xf>
    <xf numFmtId="2" fontId="10" fillId="37" borderId="6" xfId="0" applyNumberFormat="1" applyFont="1" applyFill="1" applyBorder="1" applyAlignment="1" applyProtection="1">
      <alignment horizontal="center" vertical="center" wrapText="1"/>
      <protection hidden="1"/>
    </xf>
    <xf numFmtId="4" fontId="10" fillId="37" borderId="6" xfId="0" applyNumberFormat="1" applyFont="1" applyFill="1" applyBorder="1" applyAlignment="1" applyProtection="1">
      <alignment horizontal="center" vertical="center" wrapText="1"/>
      <protection hidden="1"/>
    </xf>
    <xf numFmtId="0" fontId="10" fillId="40" borderId="0" xfId="0" applyFont="1" applyFill="1" applyBorder="1" applyAlignment="1" applyProtection="1">
      <alignment/>
      <protection hidden="1"/>
    </xf>
    <xf numFmtId="173" fontId="6" fillId="39" borderId="22" xfId="0" applyNumberFormat="1" applyFont="1" applyFill="1" applyBorder="1" applyAlignment="1" applyProtection="1">
      <alignment horizontal="center" vertical="center"/>
      <protection hidden="1"/>
    </xf>
    <xf numFmtId="0" fontId="25" fillId="32" borderId="0" xfId="0" applyFont="1" applyFill="1" applyBorder="1" applyAlignment="1" applyProtection="1">
      <alignment/>
      <protection hidden="1"/>
    </xf>
    <xf numFmtId="1" fontId="0" fillId="32" borderId="0" xfId="0" applyNumberFormat="1" applyFont="1" applyFill="1" applyAlignment="1" applyProtection="1">
      <alignment/>
      <protection hidden="1"/>
    </xf>
    <xf numFmtId="0" fontId="9" fillId="32" borderId="0" xfId="0" applyFont="1" applyFill="1" applyBorder="1" applyAlignment="1" applyProtection="1">
      <alignment horizontal="center"/>
      <protection hidden="1"/>
    </xf>
    <xf numFmtId="1" fontId="0" fillId="32" borderId="0" xfId="0" applyNumberFormat="1" applyFont="1" applyFill="1" applyBorder="1" applyAlignment="1" applyProtection="1">
      <alignment horizontal="center"/>
      <protection hidden="1"/>
    </xf>
    <xf numFmtId="1" fontId="0" fillId="32" borderId="0" xfId="0" applyNumberFormat="1" applyFont="1" applyFill="1" applyAlignment="1" applyProtection="1">
      <alignment horizontal="center"/>
      <protection hidden="1"/>
    </xf>
    <xf numFmtId="0" fontId="0" fillId="32" borderId="0" xfId="0" applyFont="1" applyFill="1" applyAlignment="1" applyProtection="1">
      <alignment vertical="top" wrapText="1"/>
      <protection hidden="1"/>
    </xf>
    <xf numFmtId="1" fontId="31" fillId="32" borderId="0" xfId="0" applyNumberFormat="1" applyFont="1" applyFill="1" applyAlignment="1" applyProtection="1">
      <alignment horizontal="center"/>
      <protection hidden="1"/>
    </xf>
    <xf numFmtId="1" fontId="31" fillId="32" borderId="0" xfId="0" applyNumberFormat="1" applyFont="1" applyFill="1" applyAlignment="1" applyProtection="1">
      <alignment horizontal="left"/>
      <protection hidden="1"/>
    </xf>
    <xf numFmtId="1" fontId="21" fillId="32" borderId="0" xfId="0" applyNumberFormat="1" applyFont="1" applyFill="1" applyAlignment="1" applyProtection="1">
      <alignment horizontal="center"/>
      <protection hidden="1"/>
    </xf>
    <xf numFmtId="0" fontId="21" fillId="32" borderId="0" xfId="0" applyFont="1" applyFill="1" applyAlignment="1" applyProtection="1">
      <alignment/>
      <protection hidden="1"/>
    </xf>
    <xf numFmtId="0" fontId="14" fillId="32" borderId="0" xfId="0" applyFont="1" applyFill="1" applyAlignment="1" applyProtection="1">
      <alignment wrapText="1"/>
      <protection hidden="1"/>
    </xf>
    <xf numFmtId="0" fontId="10" fillId="32" borderId="0" xfId="0" applyFont="1" applyFill="1" applyAlignment="1" applyProtection="1">
      <alignment/>
      <protection hidden="1"/>
    </xf>
    <xf numFmtId="0" fontId="0" fillId="32" borderId="0" xfId="0" applyFont="1" applyFill="1" applyAlignment="1" applyProtection="1">
      <alignment vertical="center"/>
      <protection hidden="1"/>
    </xf>
    <xf numFmtId="0" fontId="12" fillId="32" borderId="0" xfId="0" applyFont="1" applyFill="1" applyBorder="1" applyAlignment="1" applyProtection="1">
      <alignment horizontal="center"/>
      <protection hidden="1"/>
    </xf>
    <xf numFmtId="4" fontId="29" fillId="37" borderId="6" xfId="0" applyNumberFormat="1" applyFont="1" applyFill="1" applyBorder="1" applyAlignment="1" applyProtection="1">
      <alignment horizontal="center" vertical="center" wrapText="1"/>
      <protection hidden="1"/>
    </xf>
    <xf numFmtId="4" fontId="10" fillId="37" borderId="22" xfId="0" applyNumberFormat="1" applyFont="1" applyFill="1" applyBorder="1" applyAlignment="1" applyProtection="1">
      <alignment horizontal="center" vertical="center"/>
      <protection hidden="1"/>
    </xf>
    <xf numFmtId="4" fontId="14" fillId="37" borderId="6" xfId="0" applyNumberFormat="1" applyFont="1" applyFill="1" applyBorder="1" applyAlignment="1" applyProtection="1">
      <alignment horizontal="center" vertical="center"/>
      <protection hidden="1"/>
    </xf>
    <xf numFmtId="4" fontId="10" fillId="37" borderId="6" xfId="0" applyNumberFormat="1" applyFont="1" applyFill="1" applyBorder="1" applyAlignment="1" applyProtection="1">
      <alignment horizontal="center" vertical="center"/>
      <protection hidden="1"/>
    </xf>
    <xf numFmtId="0" fontId="22" fillId="32" borderId="0" xfId="0" applyFont="1" applyFill="1" applyAlignment="1" applyProtection="1">
      <alignment/>
      <protection hidden="1"/>
    </xf>
    <xf numFmtId="0" fontId="6" fillId="32" borderId="0" xfId="0" applyFont="1" applyFill="1" applyAlignment="1" applyProtection="1">
      <alignment horizontal="right" vertical="center" indent="1"/>
      <protection hidden="1"/>
    </xf>
    <xf numFmtId="0" fontId="10" fillId="32" borderId="0" xfId="0" applyFont="1" applyFill="1" applyAlignment="1" applyProtection="1">
      <alignment horizontal="right"/>
      <protection hidden="1"/>
    </xf>
    <xf numFmtId="0" fontId="0" fillId="32" borderId="0" xfId="0" applyFont="1" applyFill="1" applyAlignment="1" applyProtection="1">
      <alignment horizontal="left" vertical="center" indent="1"/>
      <protection hidden="1"/>
    </xf>
    <xf numFmtId="0" fontId="13" fillId="32" borderId="0" xfId="0" applyFont="1" applyFill="1" applyAlignment="1" applyProtection="1">
      <alignment/>
      <protection hidden="1"/>
    </xf>
    <xf numFmtId="171" fontId="30" fillId="30" borderId="6" xfId="42" applyNumberFormat="1" applyFont="1" applyFill="1" applyBorder="1" applyAlignment="1" applyProtection="1">
      <alignment vertical="center"/>
      <protection hidden="1"/>
    </xf>
    <xf numFmtId="0" fontId="8" fillId="32" borderId="0" xfId="0" applyFont="1" applyFill="1" applyAlignment="1" applyProtection="1">
      <alignment horizontal="left" indent="1"/>
      <protection hidden="1"/>
    </xf>
    <xf numFmtId="0" fontId="11" fillId="32" borderId="0" xfId="0" applyFont="1" applyFill="1" applyAlignment="1" applyProtection="1">
      <alignment horizontal="right" indent="1"/>
      <protection hidden="1"/>
    </xf>
    <xf numFmtId="0" fontId="14" fillId="32" borderId="0" xfId="0" applyFont="1" applyFill="1" applyAlignment="1" applyProtection="1">
      <alignment horizontal="left" indent="1"/>
      <protection hidden="1"/>
    </xf>
    <xf numFmtId="0" fontId="14" fillId="32" borderId="0" xfId="0" applyFont="1" applyFill="1" applyAlignment="1" applyProtection="1">
      <alignment horizontal="center" vertical="center"/>
      <protection hidden="1"/>
    </xf>
    <xf numFmtId="2" fontId="10" fillId="41" borderId="6" xfId="0" applyNumberFormat="1" applyFont="1" applyFill="1" applyBorder="1" applyAlignment="1" applyProtection="1">
      <alignment horizontal="left" vertical="center" indent="2"/>
      <protection hidden="1"/>
    </xf>
    <xf numFmtId="2" fontId="10" fillId="41" borderId="6" xfId="0" applyNumberFormat="1" applyFont="1" applyFill="1" applyBorder="1" applyAlignment="1" applyProtection="1">
      <alignment horizontal="right" vertical="center"/>
      <protection hidden="1"/>
    </xf>
    <xf numFmtId="0" fontId="6" fillId="35" borderId="19" xfId="0" applyFont="1" applyFill="1" applyBorder="1" applyAlignment="1" applyProtection="1">
      <alignment horizontal="left" vertical="center" indent="1"/>
      <protection locked="0"/>
    </xf>
    <xf numFmtId="0" fontId="6" fillId="35" borderId="23" xfId="0" applyFont="1" applyFill="1" applyBorder="1" applyAlignment="1" applyProtection="1">
      <alignment horizontal="center" vertical="center"/>
      <protection locked="0"/>
    </xf>
    <xf numFmtId="0" fontId="6" fillId="35" borderId="21" xfId="0" applyFont="1" applyFill="1" applyBorder="1" applyAlignment="1" applyProtection="1">
      <alignment horizontal="center" vertical="center"/>
      <protection locked="0"/>
    </xf>
    <xf numFmtId="2" fontId="10" fillId="0" borderId="6" xfId="0" applyNumberFormat="1" applyFont="1" applyFill="1" applyBorder="1" applyAlignment="1" applyProtection="1">
      <alignment horizontal="center"/>
      <protection locked="0"/>
    </xf>
    <xf numFmtId="0" fontId="36" fillId="32" borderId="0" xfId="0" applyFont="1" applyFill="1" applyBorder="1" applyAlignment="1" applyProtection="1">
      <alignment/>
      <protection hidden="1"/>
    </xf>
    <xf numFmtId="0" fontId="36" fillId="32" borderId="0" xfId="0" applyFont="1" applyFill="1" applyAlignment="1" applyProtection="1">
      <alignment/>
      <protection hidden="1"/>
    </xf>
    <xf numFmtId="0" fontId="37" fillId="32" borderId="0" xfId="0" applyFont="1" applyFill="1" applyBorder="1" applyAlignment="1" applyProtection="1">
      <alignment/>
      <protection hidden="1"/>
    </xf>
    <xf numFmtId="0" fontId="37" fillId="32" borderId="0" xfId="0" applyFont="1" applyFill="1" applyBorder="1" applyAlignment="1" applyProtection="1">
      <alignment horizontal="left" vertical="top"/>
      <protection hidden="1"/>
    </xf>
    <xf numFmtId="173" fontId="20" fillId="30" borderId="6" xfId="0" applyNumberFormat="1" applyFont="1" applyFill="1" applyBorder="1" applyAlignment="1" applyProtection="1">
      <alignment horizontal="center" vertical="center"/>
      <protection hidden="1"/>
    </xf>
    <xf numFmtId="0" fontId="38" fillId="32" borderId="0" xfId="0" applyFont="1" applyFill="1" applyAlignment="1" applyProtection="1">
      <alignment/>
      <protection hidden="1"/>
    </xf>
    <xf numFmtId="3" fontId="10" fillId="0" borderId="6" xfId="0" applyNumberFormat="1" applyFont="1" applyFill="1" applyBorder="1" applyAlignment="1" applyProtection="1">
      <alignment horizontal="center" vertical="center"/>
      <protection locked="0"/>
    </xf>
    <xf numFmtId="174" fontId="10" fillId="0" borderId="14" xfId="0" applyNumberFormat="1" applyFont="1" applyBorder="1" applyAlignment="1" applyProtection="1">
      <alignment/>
      <protection/>
    </xf>
    <xf numFmtId="174" fontId="10" fillId="0" borderId="14" xfId="0" applyNumberFormat="1" applyFont="1" applyFill="1" applyBorder="1" applyAlignment="1" applyProtection="1">
      <alignment/>
      <protection/>
    </xf>
    <xf numFmtId="0" fontId="10" fillId="0" borderId="0" xfId="0" applyFont="1" applyFill="1" applyAlignment="1" applyProtection="1">
      <alignment/>
      <protection/>
    </xf>
    <xf numFmtId="0" fontId="6" fillId="0" borderId="12" xfId="0" applyFont="1" applyFill="1" applyBorder="1" applyAlignment="1" applyProtection="1">
      <alignment/>
      <protection/>
    </xf>
    <xf numFmtId="0" fontId="0" fillId="0" borderId="0" xfId="0" applyFont="1" applyFill="1" applyAlignment="1" applyProtection="1">
      <alignment/>
      <protection/>
    </xf>
    <xf numFmtId="3" fontId="10" fillId="35" borderId="6" xfId="0" applyNumberFormat="1" applyFont="1" applyFill="1" applyBorder="1" applyAlignment="1" applyProtection="1">
      <alignment horizontal="center" vertical="center"/>
      <protection locked="0"/>
    </xf>
    <xf numFmtId="0" fontId="12" fillId="40" borderId="0" xfId="0" applyFont="1" applyFill="1" applyBorder="1" applyAlignment="1" applyProtection="1">
      <alignment/>
      <protection hidden="1"/>
    </xf>
    <xf numFmtId="0" fontId="14" fillId="40" borderId="0" xfId="0" applyFont="1" applyFill="1" applyBorder="1" applyAlignment="1" applyProtection="1">
      <alignment horizontal="left" indent="1"/>
      <protection hidden="1"/>
    </xf>
    <xf numFmtId="0" fontId="10" fillId="40" borderId="0" xfId="0" applyFont="1" applyFill="1" applyBorder="1" applyAlignment="1" applyProtection="1">
      <alignment horizontal="left" indent="1"/>
      <protection hidden="1"/>
    </xf>
    <xf numFmtId="3" fontId="10" fillId="0" borderId="19" xfId="0" applyNumberFormat="1" applyFont="1" applyFill="1" applyBorder="1" applyAlignment="1" applyProtection="1">
      <alignment horizontal="center" vertical="center"/>
      <protection locked="0"/>
    </xf>
    <xf numFmtId="0" fontId="39" fillId="42" borderId="24" xfId="0" applyFont="1" applyFill="1" applyBorder="1" applyAlignment="1" applyProtection="1">
      <alignment/>
      <protection hidden="1"/>
    </xf>
    <xf numFmtId="0" fontId="40" fillId="42" borderId="25" xfId="0" applyFont="1" applyFill="1" applyBorder="1" applyAlignment="1" applyProtection="1">
      <alignment horizontal="right"/>
      <protection hidden="1"/>
    </xf>
    <xf numFmtId="0" fontId="39" fillId="42" borderId="25" xfId="0" applyFont="1" applyFill="1" applyBorder="1" applyAlignment="1" applyProtection="1">
      <alignment/>
      <protection hidden="1"/>
    </xf>
    <xf numFmtId="0" fontId="39" fillId="42" borderId="20" xfId="0" applyFont="1" applyFill="1" applyBorder="1" applyAlignment="1" applyProtection="1">
      <alignment/>
      <protection hidden="1"/>
    </xf>
    <xf numFmtId="0" fontId="10" fillId="42" borderId="26" xfId="0" applyFont="1" applyFill="1" applyBorder="1" applyAlignment="1" applyProtection="1">
      <alignment/>
      <protection hidden="1"/>
    </xf>
    <xf numFmtId="0" fontId="10" fillId="42" borderId="27" xfId="0" applyFont="1" applyFill="1" applyBorder="1" applyAlignment="1" applyProtection="1">
      <alignment/>
      <protection hidden="1"/>
    </xf>
    <xf numFmtId="0" fontId="10" fillId="42" borderId="28" xfId="0" applyFont="1" applyFill="1" applyBorder="1" applyAlignment="1" applyProtection="1">
      <alignment/>
      <protection hidden="1"/>
    </xf>
    <xf numFmtId="0" fontId="10" fillId="42" borderId="29" xfId="0" applyFont="1" applyFill="1" applyBorder="1" applyAlignment="1" applyProtection="1">
      <alignment/>
      <protection hidden="1"/>
    </xf>
    <xf numFmtId="0" fontId="10" fillId="42" borderId="0" xfId="0" applyFont="1" applyFill="1" applyBorder="1" applyAlignment="1" applyProtection="1">
      <alignment/>
      <protection hidden="1"/>
    </xf>
    <xf numFmtId="0" fontId="6" fillId="42" borderId="0" xfId="0" applyFont="1" applyFill="1" applyBorder="1" applyAlignment="1" applyProtection="1">
      <alignment horizontal="right" vertical="center" indent="1"/>
      <protection hidden="1"/>
    </xf>
    <xf numFmtId="0" fontId="10" fillId="42" borderId="0" xfId="0" applyFont="1" applyFill="1" applyBorder="1" applyAlignment="1" applyProtection="1">
      <alignment horizontal="right" vertical="center" indent="1"/>
      <protection hidden="1"/>
    </xf>
    <xf numFmtId="0" fontId="10" fillId="42" borderId="30" xfId="0" applyFont="1" applyFill="1" applyBorder="1" applyAlignment="1" applyProtection="1">
      <alignment/>
      <protection hidden="1"/>
    </xf>
    <xf numFmtId="0" fontId="41" fillId="32" borderId="0" xfId="0" applyFont="1" applyFill="1" applyAlignment="1" applyProtection="1">
      <alignment/>
      <protection hidden="1"/>
    </xf>
    <xf numFmtId="0" fontId="42" fillId="32" borderId="0" xfId="0" applyFont="1" applyFill="1" applyAlignment="1" applyProtection="1">
      <alignment/>
      <protection hidden="1"/>
    </xf>
    <xf numFmtId="0" fontId="9" fillId="43" borderId="31" xfId="0" applyFont="1" applyFill="1" applyBorder="1" applyAlignment="1" applyProtection="1">
      <alignment horizontal="center" vertical="center" wrapText="1"/>
      <protection/>
    </xf>
    <xf numFmtId="0" fontId="9" fillId="44" borderId="0" xfId="0" applyFont="1" applyFill="1" applyAlignment="1" applyProtection="1">
      <alignment vertical="top"/>
      <protection/>
    </xf>
    <xf numFmtId="0" fontId="0" fillId="44" borderId="0" xfId="0" applyFill="1" applyAlignment="1" applyProtection="1">
      <alignment vertical="top"/>
      <protection/>
    </xf>
    <xf numFmtId="0" fontId="10" fillId="45" borderId="32" xfId="0" applyFont="1" applyFill="1" applyBorder="1" applyAlignment="1" applyProtection="1">
      <alignment horizontal="center" vertical="center" wrapText="1"/>
      <protection/>
    </xf>
    <xf numFmtId="0" fontId="10" fillId="45" borderId="33" xfId="0" applyFont="1" applyFill="1" applyBorder="1" applyAlignment="1" applyProtection="1">
      <alignment horizontal="center" vertical="center" wrapText="1"/>
      <protection/>
    </xf>
    <xf numFmtId="3" fontId="10" fillId="35" borderId="6" xfId="0" applyNumberFormat="1" applyFont="1" applyFill="1" applyBorder="1" applyAlignment="1" applyProtection="1">
      <alignment horizontal="center" vertical="center" wrapText="1"/>
      <protection locked="0"/>
    </xf>
    <xf numFmtId="4" fontId="6" fillId="37" borderId="25" xfId="0" applyNumberFormat="1" applyFont="1" applyFill="1" applyBorder="1" applyAlignment="1" applyProtection="1">
      <alignment horizontal="center" vertical="center" wrapText="1"/>
      <protection hidden="1"/>
    </xf>
    <xf numFmtId="4" fontId="10" fillId="37" borderId="19" xfId="0" applyNumberFormat="1" applyFont="1" applyFill="1" applyBorder="1" applyAlignment="1" applyProtection="1">
      <alignment horizontal="center" vertical="center" wrapText="1"/>
      <protection hidden="1"/>
    </xf>
    <xf numFmtId="0" fontId="10" fillId="42" borderId="26" xfId="0" applyFont="1" applyFill="1" applyBorder="1" applyAlignment="1" applyProtection="1">
      <alignment/>
      <protection hidden="1"/>
    </xf>
    <xf numFmtId="1" fontId="10" fillId="42" borderId="0" xfId="0" applyNumberFormat="1" applyFont="1" applyFill="1" applyBorder="1" applyAlignment="1" applyProtection="1">
      <alignment horizontal="center"/>
      <protection hidden="1"/>
    </xf>
    <xf numFmtId="1" fontId="6" fillId="42" borderId="0" xfId="0" applyNumberFormat="1" applyFont="1" applyFill="1" applyBorder="1" applyAlignment="1" applyProtection="1">
      <alignment horizontal="center" vertical="center"/>
      <protection hidden="1"/>
    </xf>
    <xf numFmtId="0" fontId="0" fillId="42" borderId="26" xfId="0" applyFont="1" applyFill="1" applyBorder="1" applyAlignment="1" applyProtection="1">
      <alignment/>
      <protection hidden="1"/>
    </xf>
    <xf numFmtId="179" fontId="20" fillId="30" borderId="6" xfId="0" applyNumberFormat="1" applyFont="1" applyFill="1" applyBorder="1" applyAlignment="1" applyProtection="1">
      <alignment horizontal="center" vertical="center"/>
      <protection hidden="1"/>
    </xf>
    <xf numFmtId="1" fontId="10" fillId="35" borderId="19" xfId="0" applyNumberFormat="1" applyFont="1" applyFill="1" applyBorder="1" applyAlignment="1" applyProtection="1">
      <alignment horizontal="center"/>
      <protection locked="0"/>
    </xf>
    <xf numFmtId="2" fontId="10" fillId="42" borderId="0" xfId="0" applyNumberFormat="1" applyFont="1" applyFill="1" applyBorder="1" applyAlignment="1" applyProtection="1">
      <alignment/>
      <protection hidden="1"/>
    </xf>
    <xf numFmtId="0" fontId="6" fillId="42" borderId="0" xfId="0" applyFont="1" applyFill="1" applyBorder="1" applyAlignment="1" applyProtection="1">
      <alignment/>
      <protection hidden="1"/>
    </xf>
    <xf numFmtId="2" fontId="10" fillId="42" borderId="30" xfId="0" applyNumberFormat="1" applyFont="1" applyFill="1" applyBorder="1" applyAlignment="1" applyProtection="1">
      <alignment/>
      <protection hidden="1"/>
    </xf>
    <xf numFmtId="2" fontId="10" fillId="46" borderId="30" xfId="0" applyNumberFormat="1" applyFont="1" applyFill="1" applyBorder="1" applyAlignment="1" applyProtection="1">
      <alignment/>
      <protection hidden="1"/>
    </xf>
    <xf numFmtId="2" fontId="10" fillId="46" borderId="0" xfId="0" applyNumberFormat="1" applyFont="1" applyFill="1" applyBorder="1" applyAlignment="1" applyProtection="1">
      <alignment/>
      <protection hidden="1"/>
    </xf>
    <xf numFmtId="0" fontId="10" fillId="46" borderId="0" xfId="0" applyFont="1" applyFill="1" applyBorder="1" applyAlignment="1" applyProtection="1">
      <alignment/>
      <protection hidden="1"/>
    </xf>
    <xf numFmtId="2" fontId="10" fillId="46" borderId="0" xfId="0" applyNumberFormat="1" applyFont="1" applyFill="1" applyBorder="1" applyAlignment="1" applyProtection="1">
      <alignment horizontal="center" vertical="center"/>
      <protection hidden="1"/>
    </xf>
    <xf numFmtId="1" fontId="10" fillId="46" borderId="0" xfId="42" applyNumberFormat="1" applyFont="1" applyFill="1" applyBorder="1" applyAlignment="1" applyProtection="1">
      <alignment horizontal="center" vertical="center" wrapText="1"/>
      <protection hidden="1"/>
    </xf>
    <xf numFmtId="0" fontId="20" fillId="46" borderId="0" xfId="0" applyFont="1" applyFill="1" applyBorder="1" applyAlignment="1" applyProtection="1">
      <alignment horizontal="center" vertical="center"/>
      <protection hidden="1"/>
    </xf>
    <xf numFmtId="177" fontId="10" fillId="46" borderId="30" xfId="0" applyNumberFormat="1" applyFont="1" applyFill="1" applyBorder="1" applyAlignment="1" applyProtection="1">
      <alignment horizontal="center" vertical="center" wrapText="1"/>
      <protection hidden="1"/>
    </xf>
    <xf numFmtId="177" fontId="6" fillId="46" borderId="0" xfId="0" applyNumberFormat="1" applyFont="1" applyFill="1" applyBorder="1" applyAlignment="1" applyProtection="1">
      <alignment/>
      <protection hidden="1"/>
    </xf>
    <xf numFmtId="180" fontId="10" fillId="0" borderId="14" xfId="46" applyNumberFormat="1" applyFont="1" applyBorder="1" applyAlignment="1" applyProtection="1">
      <alignment/>
      <protection/>
    </xf>
    <xf numFmtId="2" fontId="54" fillId="46" borderId="30" xfId="0" applyNumberFormat="1" applyFont="1" applyFill="1" applyBorder="1" applyAlignment="1" applyProtection="1">
      <alignment/>
      <protection hidden="1"/>
    </xf>
    <xf numFmtId="2" fontId="54" fillId="42" borderId="30" xfId="0" applyNumberFormat="1" applyFont="1" applyFill="1" applyBorder="1" applyAlignment="1" applyProtection="1">
      <alignment/>
      <protection hidden="1"/>
    </xf>
    <xf numFmtId="175" fontId="10" fillId="35" borderId="6" xfId="42" applyNumberFormat="1" applyFont="1" applyFill="1" applyBorder="1" applyAlignment="1" applyProtection="1">
      <alignment vertical="center"/>
      <protection locked="0"/>
    </xf>
    <xf numFmtId="170" fontId="10" fillId="35" borderId="6" xfId="46" applyFont="1" applyFill="1" applyBorder="1" applyAlignment="1" applyProtection="1">
      <alignment horizontal="center" vertical="center" wrapText="1"/>
      <protection locked="0"/>
    </xf>
    <xf numFmtId="170" fontId="10" fillId="0" borderId="0" xfId="46" applyFont="1" applyBorder="1" applyAlignment="1" applyProtection="1">
      <alignment/>
      <protection/>
    </xf>
    <xf numFmtId="3" fontId="10" fillId="0" borderId="14" xfId="0" applyNumberFormat="1" applyFont="1" applyBorder="1" applyAlignment="1" applyProtection="1">
      <alignment/>
      <protection/>
    </xf>
    <xf numFmtId="3" fontId="10" fillId="0" borderId="14" xfId="0" applyNumberFormat="1" applyFont="1" applyFill="1" applyBorder="1" applyAlignment="1" applyProtection="1">
      <alignment/>
      <protection/>
    </xf>
    <xf numFmtId="0" fontId="19" fillId="46" borderId="0" xfId="0" applyFont="1" applyFill="1" applyBorder="1" applyAlignment="1" applyProtection="1">
      <alignment horizontal="right" vertical="center" indent="1"/>
      <protection hidden="1"/>
    </xf>
    <xf numFmtId="0" fontId="19" fillId="42" borderId="0" xfId="0" applyFont="1" applyFill="1" applyBorder="1" applyAlignment="1" applyProtection="1">
      <alignment horizontal="right" vertical="center" indent="1"/>
      <protection hidden="1"/>
    </xf>
    <xf numFmtId="0" fontId="6" fillId="0" borderId="13" xfId="0" applyFont="1" applyBorder="1" applyAlignment="1" applyProtection="1">
      <alignment/>
      <protection/>
    </xf>
    <xf numFmtId="0" fontId="6" fillId="0" borderId="14" xfId="0" applyFont="1" applyBorder="1" applyAlignment="1" applyProtection="1">
      <alignment/>
      <protection/>
    </xf>
    <xf numFmtId="0" fontId="6" fillId="0" borderId="15" xfId="0" applyFont="1" applyBorder="1" applyAlignment="1" applyProtection="1">
      <alignment/>
      <protection/>
    </xf>
    <xf numFmtId="0" fontId="6" fillId="0" borderId="0" xfId="0" applyFont="1" applyBorder="1" applyAlignment="1" applyProtection="1">
      <alignment/>
      <protection/>
    </xf>
    <xf numFmtId="0" fontId="10" fillId="0" borderId="0" xfId="0" applyFont="1" applyFill="1" applyBorder="1" applyAlignment="1" applyProtection="1">
      <alignment/>
      <protection/>
    </xf>
    <xf numFmtId="0" fontId="10" fillId="42" borderId="25" xfId="0" applyFont="1" applyFill="1" applyBorder="1" applyAlignment="1" applyProtection="1">
      <alignment horizontal="center" vertical="center" wrapText="1"/>
      <protection hidden="1"/>
    </xf>
    <xf numFmtId="2" fontId="48" fillId="42" borderId="25" xfId="0" applyNumberFormat="1" applyFont="1" applyFill="1" applyBorder="1" applyAlignment="1" applyProtection="1">
      <alignment horizontal="center" vertical="center"/>
      <protection hidden="1"/>
    </xf>
    <xf numFmtId="2" fontId="20" fillId="42" borderId="25" xfId="0" applyNumberFormat="1" applyFont="1" applyFill="1" applyBorder="1" applyAlignment="1" applyProtection="1">
      <alignment horizontal="center" vertical="center"/>
      <protection hidden="1"/>
    </xf>
    <xf numFmtId="0" fontId="20" fillId="42" borderId="25" xfId="0" applyFont="1" applyFill="1" applyBorder="1" applyAlignment="1" applyProtection="1">
      <alignment horizontal="center" vertical="center"/>
      <protection hidden="1"/>
    </xf>
    <xf numFmtId="0" fontId="10" fillId="42" borderId="0" xfId="0" applyFont="1" applyFill="1" applyBorder="1" applyAlignment="1" applyProtection="1">
      <alignment horizontal="center" vertical="center" wrapText="1"/>
      <protection hidden="1"/>
    </xf>
    <xf numFmtId="3" fontId="10" fillId="42" borderId="25" xfId="0" applyNumberFormat="1" applyFont="1" applyFill="1" applyBorder="1" applyAlignment="1" applyProtection="1">
      <alignment horizontal="center" vertical="center" wrapText="1"/>
      <protection hidden="1"/>
    </xf>
    <xf numFmtId="2" fontId="10" fillId="42" borderId="25" xfId="0" applyNumberFormat="1" applyFont="1" applyFill="1" applyBorder="1" applyAlignment="1" applyProtection="1">
      <alignment horizontal="center" vertical="center" wrapText="1"/>
      <protection hidden="1"/>
    </xf>
    <xf numFmtId="3" fontId="10" fillId="42" borderId="0" xfId="0" applyNumberFormat="1" applyFont="1" applyFill="1" applyBorder="1" applyAlignment="1" applyProtection="1">
      <alignment horizontal="center" vertical="center" wrapText="1"/>
      <protection hidden="1"/>
    </xf>
    <xf numFmtId="0" fontId="10" fillId="47" borderId="0" xfId="0" applyFont="1" applyFill="1" applyBorder="1" applyAlignment="1" applyProtection="1">
      <alignment/>
      <protection hidden="1"/>
    </xf>
    <xf numFmtId="2" fontId="10" fillId="47" borderId="0" xfId="0" applyNumberFormat="1" applyFont="1" applyFill="1" applyBorder="1" applyAlignment="1" applyProtection="1">
      <alignment/>
      <protection hidden="1"/>
    </xf>
    <xf numFmtId="0" fontId="10" fillId="47" borderId="0" xfId="0" applyFont="1" applyFill="1" applyBorder="1" applyAlignment="1" applyProtection="1">
      <alignment wrapText="1"/>
      <protection hidden="1"/>
    </xf>
    <xf numFmtId="0" fontId="6" fillId="47" borderId="0" xfId="0" applyNumberFormat="1" applyFont="1" applyFill="1" applyBorder="1" applyAlignment="1" applyProtection="1">
      <alignment horizontal="center" vertical="center"/>
      <protection hidden="1"/>
    </xf>
    <xf numFmtId="0" fontId="6" fillId="47" borderId="0" xfId="0" applyNumberFormat="1" applyFont="1" applyFill="1" applyBorder="1" applyAlignment="1" applyProtection="1">
      <alignment horizontal="right" vertical="center" indent="1"/>
      <protection hidden="1"/>
    </xf>
    <xf numFmtId="0" fontId="6" fillId="47" borderId="0" xfId="0" applyFont="1" applyFill="1" applyBorder="1" applyAlignment="1" applyProtection="1">
      <alignment/>
      <protection hidden="1"/>
    </xf>
    <xf numFmtId="4" fontId="10" fillId="47" borderId="0" xfId="0" applyNumberFormat="1" applyFont="1" applyFill="1" applyBorder="1" applyAlignment="1" applyProtection="1">
      <alignment horizontal="center" vertical="center" wrapText="1"/>
      <protection hidden="1"/>
    </xf>
    <xf numFmtId="2" fontId="10" fillId="47" borderId="0" xfId="0" applyNumberFormat="1" applyFont="1" applyFill="1" applyBorder="1" applyAlignment="1" applyProtection="1">
      <alignment horizontal="center" vertical="center" wrapText="1"/>
      <protection hidden="1"/>
    </xf>
    <xf numFmtId="0" fontId="0" fillId="47" borderId="0" xfId="0" applyFont="1" applyFill="1" applyBorder="1" applyAlignment="1" applyProtection="1">
      <alignment/>
      <protection hidden="1"/>
    </xf>
    <xf numFmtId="0" fontId="12" fillId="47" borderId="0" xfId="0" applyFont="1" applyFill="1" applyBorder="1" applyAlignment="1" applyProtection="1">
      <alignment/>
      <protection hidden="1"/>
    </xf>
    <xf numFmtId="0" fontId="10" fillId="47" borderId="0" xfId="0" applyFont="1" applyFill="1" applyBorder="1" applyAlignment="1" applyProtection="1">
      <alignment horizontal="right" indent="2"/>
      <protection hidden="1"/>
    </xf>
    <xf numFmtId="0" fontId="0" fillId="47" borderId="0" xfId="0" applyFont="1" applyFill="1" applyBorder="1" applyAlignment="1" applyProtection="1">
      <alignment horizontal="left" indent="1"/>
      <protection hidden="1"/>
    </xf>
    <xf numFmtId="2" fontId="32" fillId="48" borderId="6" xfId="0" applyNumberFormat="1" applyFont="1" applyFill="1" applyBorder="1" applyAlignment="1" applyProtection="1">
      <alignment horizontal="right" vertical="center"/>
      <protection hidden="1"/>
    </xf>
    <xf numFmtId="0" fontId="49" fillId="32" borderId="0" xfId="0" applyFont="1" applyFill="1" applyAlignment="1" applyProtection="1">
      <alignment/>
      <protection hidden="1"/>
    </xf>
    <xf numFmtId="0" fontId="50" fillId="32" borderId="0" xfId="0" applyFont="1" applyFill="1" applyAlignment="1" applyProtection="1">
      <alignment/>
      <protection hidden="1"/>
    </xf>
    <xf numFmtId="4" fontId="6" fillId="37" borderId="6" xfId="67" applyNumberFormat="1" applyFont="1" applyFill="1" applyBorder="1" applyAlignment="1" applyProtection="1">
      <alignment horizontal="center" vertical="center" wrapText="1"/>
      <protection hidden="1"/>
    </xf>
    <xf numFmtId="0" fontId="10" fillId="35" borderId="34" xfId="0" applyFont="1" applyFill="1" applyBorder="1" applyAlignment="1" applyProtection="1">
      <alignment vertical="center"/>
      <protection locked="0"/>
    </xf>
    <xf numFmtId="0" fontId="10" fillId="35" borderId="35" xfId="0" applyFont="1" applyFill="1" applyBorder="1" applyAlignment="1" applyProtection="1">
      <alignment vertical="center"/>
      <protection locked="0"/>
    </xf>
    <xf numFmtId="0" fontId="10" fillId="35" borderId="36" xfId="0" applyFont="1" applyFill="1" applyBorder="1" applyAlignment="1" applyProtection="1">
      <alignment vertical="center"/>
      <protection locked="0"/>
    </xf>
    <xf numFmtId="0" fontId="10" fillId="35" borderId="37" xfId="0" applyFont="1" applyFill="1" applyBorder="1" applyAlignment="1" applyProtection="1">
      <alignment vertical="center"/>
      <protection locked="0"/>
    </xf>
    <xf numFmtId="0" fontId="10" fillId="35" borderId="38" xfId="0" applyFont="1" applyFill="1" applyBorder="1" applyAlignment="1" applyProtection="1">
      <alignment vertical="center"/>
      <protection locked="0"/>
    </xf>
    <xf numFmtId="0" fontId="10" fillId="35" borderId="39" xfId="0" applyFont="1" applyFill="1" applyBorder="1" applyAlignment="1" applyProtection="1">
      <alignment vertical="center"/>
      <protection locked="0"/>
    </xf>
    <xf numFmtId="0" fontId="10" fillId="35" borderId="40" xfId="0" applyFont="1" applyFill="1" applyBorder="1" applyAlignment="1" applyProtection="1">
      <alignment vertical="center"/>
      <protection locked="0"/>
    </xf>
    <xf numFmtId="0" fontId="10" fillId="35" borderId="41" xfId="0" applyFont="1" applyFill="1" applyBorder="1" applyAlignment="1" applyProtection="1">
      <alignment vertical="center"/>
      <protection locked="0"/>
    </xf>
    <xf numFmtId="0" fontId="10" fillId="35" borderId="42" xfId="0" applyFont="1" applyFill="1" applyBorder="1" applyAlignment="1" applyProtection="1">
      <alignment vertical="center"/>
      <protection locked="0"/>
    </xf>
    <xf numFmtId="0" fontId="10" fillId="32" borderId="0" xfId="0" applyFont="1" applyFill="1" applyAlignment="1" applyProtection="1">
      <alignment horizontal="left" vertical="center" indent="1"/>
      <protection hidden="1"/>
    </xf>
    <xf numFmtId="0" fontId="10" fillId="35" borderId="6" xfId="0" applyFont="1" applyFill="1" applyBorder="1" applyAlignment="1" applyProtection="1">
      <alignment horizontal="center" wrapText="1"/>
      <protection locked="0"/>
    </xf>
    <xf numFmtId="1" fontId="10" fillId="35" borderId="6" xfId="0" applyNumberFormat="1" applyFont="1" applyFill="1" applyBorder="1" applyAlignment="1" applyProtection="1">
      <alignment horizontal="center" wrapText="1"/>
      <protection locked="0"/>
    </xf>
    <xf numFmtId="171" fontId="20" fillId="30" borderId="6" xfId="42" applyFont="1" applyFill="1" applyBorder="1" applyAlignment="1" applyProtection="1">
      <alignment horizontal="center"/>
      <protection hidden="1"/>
    </xf>
    <xf numFmtId="0" fontId="10" fillId="35" borderId="6" xfId="0" applyFont="1" applyFill="1" applyBorder="1" applyAlignment="1" applyProtection="1">
      <alignment horizontal="center"/>
      <protection locked="0"/>
    </xf>
    <xf numFmtId="9" fontId="6" fillId="39" borderId="6" xfId="72" applyFont="1" applyFill="1" applyBorder="1" applyAlignment="1" applyProtection="1">
      <alignment horizontal="center" vertical="center"/>
      <protection hidden="1"/>
    </xf>
    <xf numFmtId="0" fontId="0" fillId="42" borderId="0" xfId="0" applyFont="1" applyFill="1" applyBorder="1" applyAlignment="1" applyProtection="1">
      <alignment vertical="top"/>
      <protection hidden="1"/>
    </xf>
    <xf numFmtId="4" fontId="20" fillId="30" borderId="6" xfId="0" applyNumberFormat="1" applyFont="1" applyFill="1" applyBorder="1" applyAlignment="1" applyProtection="1">
      <alignment horizontal="center" vertical="center"/>
      <protection hidden="1"/>
    </xf>
    <xf numFmtId="4" fontId="10" fillId="42" borderId="0" xfId="0" applyNumberFormat="1" applyFont="1" applyFill="1" applyBorder="1" applyAlignment="1" applyProtection="1">
      <alignment horizontal="center"/>
      <protection hidden="1"/>
    </xf>
    <xf numFmtId="0" fontId="0" fillId="0" borderId="0" xfId="0" applyFont="1" applyAlignment="1" applyProtection="1">
      <alignment/>
      <protection/>
    </xf>
    <xf numFmtId="0" fontId="0" fillId="0" borderId="14" xfId="0" applyFont="1" applyBorder="1" applyAlignment="1" applyProtection="1">
      <alignment/>
      <protection/>
    </xf>
    <xf numFmtId="0" fontId="10" fillId="32" borderId="0" xfId="69" applyFont="1" applyFill="1" applyBorder="1" applyProtection="1">
      <alignment/>
      <protection hidden="1"/>
    </xf>
    <xf numFmtId="4" fontId="6" fillId="32" borderId="0" xfId="69" applyNumberFormat="1" applyFont="1" applyFill="1" applyBorder="1" applyAlignment="1" applyProtection="1">
      <alignment horizontal="center" vertical="center" wrapText="1"/>
      <protection hidden="1"/>
    </xf>
    <xf numFmtId="0" fontId="0" fillId="32" borderId="0" xfId="69" applyFont="1" applyFill="1" applyProtection="1">
      <alignment/>
      <protection hidden="1"/>
    </xf>
    <xf numFmtId="0" fontId="0" fillId="32" borderId="0" xfId="69" applyFont="1" applyFill="1" applyBorder="1" applyAlignment="1" applyProtection="1">
      <alignment horizontal="left" wrapText="1"/>
      <protection hidden="1"/>
    </xf>
    <xf numFmtId="0" fontId="17" fillId="32" borderId="0" xfId="69" applyFont="1" applyFill="1" applyBorder="1" applyAlignment="1" applyProtection="1">
      <alignment horizontal="left"/>
      <protection hidden="1"/>
    </xf>
    <xf numFmtId="0" fontId="10" fillId="32" borderId="0" xfId="69" applyFont="1" applyFill="1" applyAlignment="1" applyProtection="1">
      <alignment wrapText="1"/>
      <protection hidden="1"/>
    </xf>
    <xf numFmtId="2" fontId="0" fillId="32" borderId="0" xfId="69" applyNumberFormat="1" applyFont="1" applyFill="1" applyBorder="1" applyProtection="1">
      <alignment/>
      <protection hidden="1"/>
    </xf>
    <xf numFmtId="0" fontId="6" fillId="32" borderId="0" xfId="69" applyFont="1" applyFill="1" applyBorder="1" applyAlignment="1" applyProtection="1">
      <alignment/>
      <protection hidden="1"/>
    </xf>
    <xf numFmtId="0" fontId="12" fillId="32" borderId="0" xfId="69" applyFont="1" applyFill="1" applyBorder="1" applyAlignment="1" applyProtection="1">
      <alignment horizontal="right" indent="1"/>
      <protection hidden="1"/>
    </xf>
    <xf numFmtId="0" fontId="10" fillId="32" borderId="0" xfId="69" applyFont="1" applyFill="1" applyBorder="1" applyAlignment="1" applyProtection="1">
      <alignment horizontal="left"/>
      <protection hidden="1"/>
    </xf>
    <xf numFmtId="2" fontId="12" fillId="35" borderId="0" xfId="69" applyNumberFormat="1" applyFont="1" applyFill="1" applyBorder="1" applyAlignment="1" applyProtection="1">
      <alignment horizontal="left" indent="1"/>
      <protection hidden="1"/>
    </xf>
    <xf numFmtId="0" fontId="18" fillId="32" borderId="0" xfId="69" applyFont="1" applyFill="1" applyBorder="1" applyProtection="1">
      <alignment/>
      <protection hidden="1"/>
    </xf>
    <xf numFmtId="2" fontId="19" fillId="30" borderId="0" xfId="69" applyNumberFormat="1" applyFont="1" applyFill="1" applyBorder="1" applyAlignment="1" applyProtection="1">
      <alignment horizontal="left" vertical="center" indent="1"/>
      <protection hidden="1"/>
    </xf>
    <xf numFmtId="0" fontId="26" fillId="32" borderId="0" xfId="69" applyFont="1" applyFill="1" applyProtection="1">
      <alignment/>
      <protection hidden="1"/>
    </xf>
    <xf numFmtId="0" fontId="0" fillId="32" borderId="0" xfId="69" applyFont="1" applyFill="1" applyBorder="1" applyAlignment="1" applyProtection="1">
      <alignment horizontal="left"/>
      <protection hidden="1"/>
    </xf>
    <xf numFmtId="2" fontId="11" fillId="32" borderId="0" xfId="69" applyNumberFormat="1" applyFont="1" applyFill="1" applyBorder="1" applyAlignment="1" applyProtection="1">
      <alignment horizontal="centerContinuous"/>
      <protection hidden="1"/>
    </xf>
    <xf numFmtId="0" fontId="0" fillId="32" borderId="0" xfId="69" applyFont="1" applyFill="1" applyAlignment="1" applyProtection="1">
      <alignment horizontal="left"/>
      <protection hidden="1"/>
    </xf>
    <xf numFmtId="0" fontId="0" fillId="32" borderId="0" xfId="69" applyFont="1" applyFill="1" applyAlignment="1" applyProtection="1">
      <alignment/>
      <protection hidden="1"/>
    </xf>
    <xf numFmtId="0" fontId="0" fillId="32" borderId="0" xfId="69" applyFont="1" applyFill="1" applyBorder="1" applyProtection="1">
      <alignment/>
      <protection hidden="1"/>
    </xf>
    <xf numFmtId="0" fontId="0" fillId="43" borderId="0" xfId="69" applyFont="1" applyFill="1" applyProtection="1">
      <alignment/>
      <protection hidden="1"/>
    </xf>
    <xf numFmtId="0" fontId="0" fillId="43" borderId="0" xfId="69" applyFont="1" applyFill="1" applyBorder="1" applyAlignment="1" applyProtection="1">
      <alignment horizontal="left"/>
      <protection hidden="1"/>
    </xf>
    <xf numFmtId="2" fontId="11" fillId="43" borderId="0" xfId="69" applyNumberFormat="1" applyFont="1" applyFill="1" applyBorder="1" applyAlignment="1" applyProtection="1">
      <alignment horizontal="centerContinuous"/>
      <protection hidden="1"/>
    </xf>
    <xf numFmtId="0" fontId="0" fillId="43" borderId="0" xfId="69" applyFont="1" applyFill="1" applyAlignment="1" applyProtection="1">
      <alignment horizontal="left"/>
      <protection hidden="1"/>
    </xf>
    <xf numFmtId="0" fontId="26" fillId="43" borderId="0" xfId="69" applyFont="1" applyFill="1" applyBorder="1" applyProtection="1">
      <alignment/>
      <protection hidden="1"/>
    </xf>
    <xf numFmtId="0" fontId="12" fillId="43" borderId="0" xfId="69" applyFont="1" applyFill="1" applyBorder="1" applyAlignment="1" applyProtection="1">
      <alignment vertical="top"/>
      <protection hidden="1"/>
    </xf>
    <xf numFmtId="0" fontId="26" fillId="32" borderId="0" xfId="69" applyFont="1" applyFill="1" applyBorder="1" applyProtection="1">
      <alignment/>
      <protection hidden="1"/>
    </xf>
    <xf numFmtId="0" fontId="26" fillId="0" borderId="0" xfId="69" applyFont="1" applyProtection="1">
      <alignment/>
      <protection hidden="1"/>
    </xf>
    <xf numFmtId="0" fontId="6" fillId="37" borderId="6" xfId="69" applyFont="1" applyFill="1" applyBorder="1" applyAlignment="1" applyProtection="1">
      <alignment horizontal="center" vertical="center" wrapText="1"/>
      <protection hidden="1"/>
    </xf>
    <xf numFmtId="4" fontId="6" fillId="37" borderId="6" xfId="69" applyNumberFormat="1" applyFont="1" applyFill="1" applyBorder="1" applyAlignment="1" applyProtection="1">
      <alignment horizontal="center" vertical="center" wrapText="1"/>
      <protection hidden="1"/>
    </xf>
    <xf numFmtId="0" fontId="26" fillId="32" borderId="0" xfId="69" applyFont="1" applyFill="1" applyBorder="1" applyAlignment="1" applyProtection="1">
      <alignment horizontal="center"/>
      <protection hidden="1"/>
    </xf>
    <xf numFmtId="0" fontId="28" fillId="43" borderId="0" xfId="69" applyFont="1" applyFill="1" applyBorder="1" applyAlignment="1" applyProtection="1">
      <alignment vertical="top"/>
      <protection hidden="1"/>
    </xf>
    <xf numFmtId="0" fontId="10" fillId="43" borderId="0" xfId="69" applyFont="1" applyFill="1" applyBorder="1" applyProtection="1">
      <alignment/>
      <protection hidden="1"/>
    </xf>
    <xf numFmtId="0" fontId="6" fillId="43" borderId="0" xfId="69" applyFont="1" applyFill="1" applyBorder="1" applyAlignment="1" applyProtection="1">
      <alignment horizontal="right" vertical="center" indent="1"/>
      <protection hidden="1"/>
    </xf>
    <xf numFmtId="173" fontId="6" fillId="39" borderId="6" xfId="69" applyNumberFormat="1" applyFont="1" applyFill="1" applyBorder="1" applyAlignment="1" applyProtection="1">
      <alignment horizontal="center" vertical="center"/>
      <protection hidden="1"/>
    </xf>
    <xf numFmtId="0" fontId="6" fillId="32" borderId="0" xfId="69" applyFont="1" applyFill="1" applyProtection="1">
      <alignment/>
      <protection hidden="1"/>
    </xf>
    <xf numFmtId="0" fontId="26" fillId="32" borderId="0" xfId="69" applyFont="1" applyFill="1" applyAlignment="1" applyProtection="1">
      <alignment horizontal="center"/>
      <protection hidden="1"/>
    </xf>
    <xf numFmtId="0" fontId="10" fillId="42" borderId="0" xfId="0" applyFont="1" applyFill="1" applyBorder="1" applyAlignment="1" applyProtection="1">
      <alignment/>
      <protection hidden="1"/>
    </xf>
    <xf numFmtId="0" fontId="31" fillId="49" borderId="0" xfId="0" applyFont="1" applyFill="1" applyBorder="1" applyAlignment="1" applyProtection="1">
      <alignment horizontal="left" wrapText="1"/>
      <protection hidden="1"/>
    </xf>
    <xf numFmtId="171" fontId="52" fillId="30" borderId="6" xfId="42" applyFont="1" applyFill="1" applyBorder="1" applyAlignment="1" applyProtection="1">
      <alignment vertical="center"/>
      <protection hidden="1"/>
    </xf>
    <xf numFmtId="171" fontId="10" fillId="41" borderId="6" xfId="42" applyFont="1" applyFill="1" applyBorder="1" applyAlignment="1" applyProtection="1">
      <alignment horizontal="right" vertical="center"/>
      <protection hidden="1"/>
    </xf>
    <xf numFmtId="0" fontId="9" fillId="32" borderId="0" xfId="0" applyFont="1" applyFill="1" applyAlignment="1" applyProtection="1">
      <alignment horizontal="left" vertical="center" indent="1"/>
      <protection hidden="1"/>
    </xf>
    <xf numFmtId="176" fontId="10" fillId="0" borderId="6" xfId="42" applyNumberFormat="1" applyFont="1" applyFill="1" applyBorder="1" applyAlignment="1" applyProtection="1">
      <alignment horizontal="center"/>
      <protection locked="0"/>
    </xf>
    <xf numFmtId="0" fontId="10" fillId="42" borderId="25" xfId="0" applyFont="1" applyFill="1" applyBorder="1" applyAlignment="1" applyProtection="1">
      <alignment/>
      <protection hidden="1"/>
    </xf>
    <xf numFmtId="0" fontId="6" fillId="42" borderId="20" xfId="0" applyFont="1" applyFill="1" applyBorder="1" applyAlignment="1" applyProtection="1">
      <alignment horizontal="right" vertical="center" indent="1"/>
      <protection hidden="1"/>
    </xf>
    <xf numFmtId="173" fontId="6" fillId="39" borderId="6" xfId="0" applyNumberFormat="1" applyFont="1" applyFill="1" applyBorder="1" applyAlignment="1" applyProtection="1">
      <alignment horizontal="right" vertical="center"/>
      <protection hidden="1"/>
    </xf>
    <xf numFmtId="2" fontId="12" fillId="40" borderId="0" xfId="0" applyNumberFormat="1" applyFont="1" applyFill="1" applyBorder="1" applyAlignment="1" applyProtection="1">
      <alignment horizontal="left" indent="1"/>
      <protection hidden="1"/>
    </xf>
    <xf numFmtId="0" fontId="12" fillId="40" borderId="0" xfId="0" applyFont="1" applyFill="1" applyAlignment="1" applyProtection="1">
      <alignment horizontal="center"/>
      <protection hidden="1"/>
    </xf>
    <xf numFmtId="172" fontId="10" fillId="40" borderId="6" xfId="0" applyNumberFormat="1" applyFont="1" applyFill="1" applyBorder="1" applyAlignment="1" applyProtection="1">
      <alignment horizontal="center" vertical="center" wrapText="1"/>
      <protection hidden="1"/>
    </xf>
    <xf numFmtId="0" fontId="6" fillId="40" borderId="19" xfId="0" applyFont="1" applyFill="1" applyBorder="1" applyAlignment="1" applyProtection="1">
      <alignment horizontal="center"/>
      <protection hidden="1"/>
    </xf>
    <xf numFmtId="0" fontId="6" fillId="40" borderId="6" xfId="0" applyFont="1" applyFill="1" applyBorder="1" applyAlignment="1" applyProtection="1">
      <alignment horizontal="center"/>
      <protection hidden="1"/>
    </xf>
    <xf numFmtId="2" fontId="10" fillId="40" borderId="6" xfId="0" applyNumberFormat="1" applyFont="1" applyFill="1" applyBorder="1" applyAlignment="1" applyProtection="1">
      <alignment horizontal="center" vertical="center"/>
      <protection hidden="1"/>
    </xf>
    <xf numFmtId="0" fontId="0" fillId="32" borderId="0" xfId="0" applyFont="1" applyFill="1" applyAlignment="1" applyProtection="1">
      <alignment/>
      <protection hidden="1"/>
    </xf>
    <xf numFmtId="2" fontId="12" fillId="40" borderId="0" xfId="69" applyNumberFormat="1" applyFont="1" applyFill="1" applyBorder="1" applyAlignment="1" applyProtection="1">
      <alignment horizontal="left" indent="1"/>
      <protection hidden="1"/>
    </xf>
    <xf numFmtId="3" fontId="10" fillId="35" borderId="6" xfId="0" applyNumberFormat="1" applyFont="1" applyFill="1" applyBorder="1" applyAlignment="1" applyProtection="1">
      <alignment horizontal="center" wrapText="1"/>
      <protection locked="0"/>
    </xf>
    <xf numFmtId="0" fontId="6" fillId="42" borderId="0" xfId="0" applyFont="1" applyFill="1" applyBorder="1" applyAlignment="1" applyProtection="1">
      <alignment horizontal="right"/>
      <protection hidden="1"/>
    </xf>
    <xf numFmtId="0" fontId="6" fillId="42" borderId="0" xfId="0" applyFont="1" applyFill="1" applyBorder="1" applyAlignment="1" applyProtection="1">
      <alignment horizontal="left"/>
      <protection hidden="1"/>
    </xf>
    <xf numFmtId="0" fontId="10" fillId="42" borderId="0" xfId="0" applyFont="1" applyFill="1" applyBorder="1" applyAlignment="1" applyProtection="1">
      <alignment wrapText="1"/>
      <protection hidden="1"/>
    </xf>
    <xf numFmtId="0" fontId="31" fillId="32" borderId="0" xfId="0" applyFont="1" applyFill="1" applyBorder="1" applyAlignment="1" applyProtection="1">
      <alignment/>
      <protection hidden="1"/>
    </xf>
    <xf numFmtId="1" fontId="0" fillId="42" borderId="0" xfId="0" applyNumberFormat="1" applyFont="1" applyFill="1" applyBorder="1" applyAlignment="1" applyProtection="1">
      <alignment/>
      <protection hidden="1"/>
    </xf>
    <xf numFmtId="0" fontId="0" fillId="42" borderId="0" xfId="0" applyFont="1" applyFill="1" applyBorder="1" applyAlignment="1" applyProtection="1">
      <alignment/>
      <protection hidden="1"/>
    </xf>
    <xf numFmtId="0" fontId="9" fillId="42" borderId="28" xfId="0" applyFont="1" applyFill="1" applyBorder="1" applyAlignment="1" applyProtection="1">
      <alignment horizontal="center"/>
      <protection hidden="1"/>
    </xf>
    <xf numFmtId="0" fontId="0" fillId="42" borderId="28" xfId="0" applyFont="1" applyFill="1" applyBorder="1" applyAlignment="1" applyProtection="1">
      <alignment horizontal="center"/>
      <protection hidden="1"/>
    </xf>
    <xf numFmtId="0" fontId="0" fillId="42" borderId="0" xfId="0" applyFont="1" applyFill="1" applyBorder="1" applyAlignment="1" applyProtection="1">
      <alignment/>
      <protection hidden="1"/>
    </xf>
    <xf numFmtId="0" fontId="22" fillId="42" borderId="0" xfId="0" applyFont="1" applyFill="1" applyBorder="1" applyAlignment="1" applyProtection="1">
      <alignment/>
      <protection hidden="1"/>
    </xf>
    <xf numFmtId="2" fontId="0" fillId="42" borderId="0" xfId="0" applyNumberFormat="1" applyFont="1" applyFill="1" applyBorder="1" applyAlignment="1" applyProtection="1">
      <alignment/>
      <protection hidden="1"/>
    </xf>
    <xf numFmtId="0" fontId="10" fillId="46" borderId="0" xfId="0" applyFont="1" applyFill="1" applyBorder="1" applyAlignment="1" applyProtection="1">
      <alignment wrapText="1"/>
      <protection hidden="1"/>
    </xf>
    <xf numFmtId="4" fontId="10" fillId="46" borderId="0" xfId="0" applyNumberFormat="1" applyFont="1" applyFill="1" applyBorder="1" applyAlignment="1" applyProtection="1">
      <alignment horizontal="center" vertical="center" wrapText="1"/>
      <protection hidden="1"/>
    </xf>
    <xf numFmtId="2" fontId="10" fillId="46" borderId="0" xfId="0" applyNumberFormat="1" applyFont="1" applyFill="1" applyBorder="1" applyAlignment="1" applyProtection="1">
      <alignment horizontal="center" vertical="center" wrapText="1"/>
      <protection hidden="1"/>
    </xf>
    <xf numFmtId="0" fontId="6" fillId="46" borderId="0" xfId="0" applyFont="1" applyFill="1" applyBorder="1" applyAlignment="1" applyProtection="1">
      <alignment/>
      <protection hidden="1"/>
    </xf>
    <xf numFmtId="4" fontId="10" fillId="42" borderId="0" xfId="0" applyNumberFormat="1" applyFont="1" applyFill="1" applyBorder="1" applyAlignment="1" applyProtection="1">
      <alignment horizontal="center" vertical="center" wrapText="1"/>
      <protection hidden="1"/>
    </xf>
    <xf numFmtId="2" fontId="10" fillId="42" borderId="0" xfId="0" applyNumberFormat="1" applyFont="1" applyFill="1" applyBorder="1" applyAlignment="1" applyProtection="1">
      <alignment horizontal="center" vertical="center" wrapText="1"/>
      <protection hidden="1"/>
    </xf>
    <xf numFmtId="0" fontId="26" fillId="32" borderId="0" xfId="69" applyFont="1" applyFill="1" applyAlignment="1" applyProtection="1">
      <alignment vertical="center"/>
      <protection hidden="1"/>
    </xf>
    <xf numFmtId="0" fontId="26" fillId="43" borderId="0" xfId="69" applyFont="1" applyFill="1" applyBorder="1" applyAlignment="1" applyProtection="1">
      <alignment vertical="center"/>
      <protection hidden="1"/>
    </xf>
    <xf numFmtId="0" fontId="10" fillId="37" borderId="6" xfId="69" applyFont="1" applyFill="1" applyBorder="1" applyAlignment="1" applyProtection="1">
      <alignment horizontal="center" vertical="center"/>
      <protection hidden="1"/>
    </xf>
    <xf numFmtId="0" fontId="26" fillId="32" borderId="0" xfId="69" applyFont="1" applyFill="1" applyBorder="1" applyAlignment="1" applyProtection="1">
      <alignment vertical="center"/>
      <protection hidden="1"/>
    </xf>
    <xf numFmtId="0" fontId="0" fillId="32" borderId="0" xfId="69" applyFont="1" applyFill="1" applyBorder="1" applyAlignment="1" applyProtection="1">
      <alignment horizontal="center" vertical="center"/>
      <protection hidden="1"/>
    </xf>
    <xf numFmtId="0" fontId="0" fillId="32" borderId="0" xfId="69" applyFont="1" applyFill="1" applyBorder="1" applyAlignment="1" applyProtection="1">
      <alignment vertical="center"/>
      <protection hidden="1"/>
    </xf>
    <xf numFmtId="0" fontId="26" fillId="0" borderId="0" xfId="69" applyFont="1" applyAlignment="1" applyProtection="1">
      <alignment vertical="center"/>
      <protection hidden="1"/>
    </xf>
    <xf numFmtId="2" fontId="20" fillId="30" borderId="6" xfId="69" applyNumberFormat="1" applyFont="1" applyFill="1" applyBorder="1" applyAlignment="1" applyProtection="1">
      <alignment horizontal="center" vertical="center"/>
      <protection hidden="1"/>
    </xf>
    <xf numFmtId="0" fontId="9" fillId="32" borderId="0" xfId="0" applyFont="1" applyFill="1" applyAlignment="1" applyProtection="1">
      <alignment vertical="top"/>
      <protection hidden="1"/>
    </xf>
    <xf numFmtId="182" fontId="10" fillId="0" borderId="0" xfId="0" applyNumberFormat="1" applyFont="1" applyFill="1" applyBorder="1" applyAlignment="1" applyProtection="1">
      <alignment/>
      <protection/>
    </xf>
    <xf numFmtId="175" fontId="11" fillId="35" borderId="43" xfId="42" applyNumberFormat="1" applyFont="1" applyFill="1" applyBorder="1" applyAlignment="1" applyProtection="1">
      <alignment vertical="center"/>
      <protection hidden="1"/>
    </xf>
    <xf numFmtId="175" fontId="11" fillId="35" borderId="44" xfId="42" applyNumberFormat="1" applyFont="1" applyFill="1" applyBorder="1" applyAlignment="1" applyProtection="1">
      <alignment vertical="center"/>
      <protection hidden="1"/>
    </xf>
    <xf numFmtId="175" fontId="11" fillId="35" borderId="45" xfId="42" applyNumberFormat="1" applyFont="1" applyFill="1" applyBorder="1" applyAlignment="1" applyProtection="1">
      <alignment vertical="center"/>
      <protection hidden="1"/>
    </xf>
    <xf numFmtId="2" fontId="10" fillId="40" borderId="6" xfId="0" applyNumberFormat="1" applyFont="1" applyFill="1" applyBorder="1" applyAlignment="1" applyProtection="1">
      <alignment horizontal="center"/>
      <protection hidden="1"/>
    </xf>
    <xf numFmtId="0" fontId="26" fillId="0" borderId="6" xfId="69" applyFont="1" applyBorder="1" applyAlignment="1" applyProtection="1">
      <alignment horizontal="center"/>
      <protection hidden="1"/>
    </xf>
    <xf numFmtId="0" fontId="26" fillId="0" borderId="6" xfId="69" applyFont="1" applyBorder="1" applyProtection="1">
      <alignment/>
      <protection hidden="1"/>
    </xf>
    <xf numFmtId="0" fontId="26" fillId="0" borderId="6" xfId="69" applyFont="1" applyFill="1" applyBorder="1" applyAlignment="1" applyProtection="1">
      <alignment horizontal="center"/>
      <protection hidden="1"/>
    </xf>
    <xf numFmtId="4" fontId="10" fillId="40" borderId="6" xfId="0" applyNumberFormat="1" applyFont="1" applyFill="1" applyBorder="1" applyAlignment="1" applyProtection="1">
      <alignment horizontal="center" vertical="center" wrapText="1"/>
      <protection hidden="1"/>
    </xf>
    <xf numFmtId="1" fontId="10" fillId="35" borderId="6" xfId="0" applyNumberFormat="1" applyFont="1" applyFill="1" applyBorder="1" applyAlignment="1" applyProtection="1">
      <alignment horizontal="center" vertical="center"/>
      <protection locked="0"/>
    </xf>
    <xf numFmtId="2" fontId="10" fillId="40" borderId="6" xfId="67" applyNumberFormat="1" applyFont="1" applyFill="1" applyBorder="1" applyAlignment="1" applyProtection="1">
      <alignment horizontal="center"/>
      <protection hidden="1"/>
    </xf>
    <xf numFmtId="173" fontId="10" fillId="35" borderId="6" xfId="67" applyNumberFormat="1" applyFont="1" applyFill="1" applyBorder="1" applyAlignment="1" applyProtection="1">
      <alignment horizontal="center" vertical="center"/>
      <protection locked="0"/>
    </xf>
    <xf numFmtId="9" fontId="10" fillId="35" borderId="6" xfId="72" applyFont="1" applyFill="1" applyBorder="1" applyAlignment="1" applyProtection="1">
      <alignment horizontal="center"/>
      <protection locked="0"/>
    </xf>
    <xf numFmtId="0" fontId="0" fillId="0" borderId="11" xfId="0" applyFont="1" applyBorder="1" applyAlignment="1" applyProtection="1">
      <alignment vertical="top"/>
      <protection locked="0"/>
    </xf>
    <xf numFmtId="0" fontId="0" fillId="0" borderId="11" xfId="0" applyFont="1" applyBorder="1" applyAlignment="1" applyProtection="1">
      <alignment vertical="top" wrapText="1"/>
      <protection locked="0"/>
    </xf>
    <xf numFmtId="9" fontId="0" fillId="0" borderId="0" xfId="0" applyNumberFormat="1" applyAlignment="1">
      <alignment vertical="top"/>
    </xf>
    <xf numFmtId="175" fontId="11" fillId="30" borderId="43" xfId="42" applyNumberFormat="1" applyFont="1" applyFill="1" applyBorder="1" applyAlignment="1" applyProtection="1">
      <alignment vertical="center"/>
      <protection hidden="1"/>
    </xf>
    <xf numFmtId="175" fontId="11" fillId="30" borderId="45" xfId="42" applyNumberFormat="1" applyFont="1" applyFill="1" applyBorder="1" applyAlignment="1" applyProtection="1">
      <alignment vertical="center"/>
      <protection hidden="1"/>
    </xf>
    <xf numFmtId="0" fontId="10" fillId="42" borderId="20" xfId="0" applyFont="1" applyFill="1" applyBorder="1" applyAlignment="1" applyProtection="1">
      <alignment/>
      <protection hidden="1"/>
    </xf>
    <xf numFmtId="0" fontId="0" fillId="32" borderId="0" xfId="0" applyFont="1" applyFill="1" applyBorder="1" applyAlignment="1" applyProtection="1">
      <alignment/>
      <protection hidden="1"/>
    </xf>
    <xf numFmtId="0" fontId="0" fillId="41" borderId="6" xfId="0" applyFont="1" applyFill="1" applyBorder="1" applyAlignment="1" applyProtection="1">
      <alignment horizontal="center" vertical="center"/>
      <protection hidden="1"/>
    </xf>
    <xf numFmtId="0" fontId="0" fillId="40" borderId="0" xfId="0" applyFont="1" applyFill="1" applyBorder="1" applyAlignment="1" applyProtection="1">
      <alignment/>
      <protection hidden="1"/>
    </xf>
    <xf numFmtId="0" fontId="6" fillId="40" borderId="0" xfId="0" applyFont="1" applyFill="1" applyBorder="1" applyAlignment="1" applyProtection="1">
      <alignment horizontal="right"/>
      <protection hidden="1"/>
    </xf>
    <xf numFmtId="0" fontId="12" fillId="32" borderId="0" xfId="0" applyFont="1" applyFill="1" applyAlignment="1" applyProtection="1">
      <alignment horizontal="right" vertical="center" indent="1"/>
      <protection hidden="1"/>
    </xf>
    <xf numFmtId="0" fontId="31" fillId="32" borderId="0" xfId="0" applyFont="1" applyFill="1" applyAlignment="1" applyProtection="1">
      <alignment/>
      <protection hidden="1"/>
    </xf>
    <xf numFmtId="0" fontId="31" fillId="32" borderId="0" xfId="0" applyFont="1" applyFill="1" applyBorder="1" applyAlignment="1" applyProtection="1">
      <alignment/>
      <protection hidden="1"/>
    </xf>
    <xf numFmtId="2" fontId="54" fillId="42" borderId="0" xfId="0" applyNumberFormat="1" applyFont="1" applyFill="1" applyBorder="1" applyAlignment="1" applyProtection="1">
      <alignment/>
      <protection hidden="1"/>
    </xf>
    <xf numFmtId="0" fontId="54" fillId="43" borderId="0" xfId="69" applyFont="1" applyFill="1" applyBorder="1" applyAlignment="1" applyProtection="1">
      <alignment vertical="top"/>
      <protection hidden="1"/>
    </xf>
    <xf numFmtId="0" fontId="20" fillId="46" borderId="0" xfId="0" applyFont="1" applyFill="1" applyBorder="1" applyAlignment="1" applyProtection="1">
      <alignment/>
      <protection hidden="1"/>
    </xf>
    <xf numFmtId="2" fontId="20" fillId="46" borderId="0" xfId="0" applyNumberFormat="1" applyFont="1" applyFill="1" applyBorder="1" applyAlignment="1" applyProtection="1">
      <alignment/>
      <protection hidden="1"/>
    </xf>
    <xf numFmtId="2" fontId="54" fillId="46" borderId="0" xfId="0" applyNumberFormat="1" applyFont="1" applyFill="1" applyBorder="1" applyAlignment="1" applyProtection="1">
      <alignment/>
      <protection hidden="1"/>
    </xf>
    <xf numFmtId="0" fontId="10" fillId="46" borderId="25" xfId="0" applyFont="1" applyFill="1" applyBorder="1" applyAlignment="1" applyProtection="1">
      <alignment horizontal="center" vertical="center" wrapText="1"/>
      <protection hidden="1"/>
    </xf>
    <xf numFmtId="3" fontId="10" fillId="46" borderId="25" xfId="0" applyNumberFormat="1" applyFont="1" applyFill="1" applyBorder="1" applyAlignment="1" applyProtection="1">
      <alignment horizontal="center" vertical="center" wrapText="1"/>
      <protection hidden="1"/>
    </xf>
    <xf numFmtId="2" fontId="48" fillId="46" borderId="25" xfId="0" applyNumberFormat="1" applyFont="1" applyFill="1" applyBorder="1" applyAlignment="1" applyProtection="1">
      <alignment horizontal="center" vertical="center"/>
      <protection hidden="1"/>
    </xf>
    <xf numFmtId="0" fontId="10" fillId="46" borderId="0" xfId="0" applyFont="1" applyFill="1" applyBorder="1" applyAlignment="1" applyProtection="1">
      <alignment horizontal="center" vertical="center" wrapText="1"/>
      <protection hidden="1"/>
    </xf>
    <xf numFmtId="0" fontId="55" fillId="46" borderId="0" xfId="0" applyFont="1" applyFill="1" applyBorder="1" applyAlignment="1" applyProtection="1">
      <alignment horizontal="right" vertical="center" indent="1"/>
      <protection hidden="1"/>
    </xf>
    <xf numFmtId="9" fontId="10" fillId="35" borderId="6" xfId="72" applyFont="1" applyFill="1" applyBorder="1" applyAlignment="1" applyProtection="1">
      <alignment horizontal="center" wrapText="1"/>
      <protection locked="0"/>
    </xf>
    <xf numFmtId="0" fontId="94" fillId="35" borderId="37" xfId="57" applyFill="1" applyBorder="1" applyAlignment="1" applyProtection="1">
      <alignment vertical="center"/>
      <protection locked="0"/>
    </xf>
    <xf numFmtId="183" fontId="10" fillId="41" borderId="6" xfId="42" applyNumberFormat="1" applyFont="1" applyFill="1" applyBorder="1" applyAlignment="1" applyProtection="1">
      <alignment horizontal="right" vertical="center"/>
      <protection hidden="1"/>
    </xf>
    <xf numFmtId="171" fontId="10" fillId="41" borderId="6" xfId="42" applyNumberFormat="1" applyFont="1" applyFill="1" applyBorder="1" applyAlignment="1" applyProtection="1">
      <alignment horizontal="right" vertical="center"/>
      <protection hidden="1"/>
    </xf>
    <xf numFmtId="0" fontId="0" fillId="22" borderId="0" xfId="0" applyFont="1" applyFill="1" applyBorder="1" applyAlignment="1" applyProtection="1">
      <alignment/>
      <protection hidden="1"/>
    </xf>
    <xf numFmtId="0" fontId="12" fillId="22" borderId="0" xfId="0" applyFont="1" applyFill="1" applyBorder="1" applyAlignment="1" applyProtection="1">
      <alignment/>
      <protection hidden="1"/>
    </xf>
    <xf numFmtId="0" fontId="0" fillId="22" borderId="0" xfId="0" applyFont="1" applyFill="1" applyBorder="1" applyAlignment="1" applyProtection="1">
      <alignment horizontal="right" vertical="center" indent="1"/>
      <protection hidden="1"/>
    </xf>
    <xf numFmtId="0" fontId="6" fillId="22" borderId="0" xfId="0" applyFont="1" applyFill="1" applyBorder="1" applyAlignment="1" applyProtection="1">
      <alignment wrapText="1"/>
      <protection hidden="1"/>
    </xf>
    <xf numFmtId="0" fontId="6" fillId="22" borderId="0" xfId="0" applyFont="1" applyFill="1" applyBorder="1" applyAlignment="1" applyProtection="1">
      <alignment/>
      <protection hidden="1"/>
    </xf>
    <xf numFmtId="0" fontId="0" fillId="22" borderId="0" xfId="0" applyFont="1" applyFill="1" applyBorder="1" applyAlignment="1" applyProtection="1">
      <alignment horizontal="center" vertical="center"/>
      <protection hidden="1"/>
    </xf>
    <xf numFmtId="0" fontId="6" fillId="22" borderId="30" xfId="0" applyFont="1" applyFill="1" applyBorder="1" applyAlignment="1" applyProtection="1">
      <alignment wrapText="1"/>
      <protection hidden="1"/>
    </xf>
    <xf numFmtId="0" fontId="10" fillId="22" borderId="0" xfId="0" applyFont="1" applyFill="1" applyBorder="1" applyAlignment="1" applyProtection="1">
      <alignment/>
      <protection hidden="1"/>
    </xf>
    <xf numFmtId="175" fontId="10" fillId="22" borderId="0" xfId="42" applyNumberFormat="1" applyFont="1" applyFill="1" applyBorder="1" applyAlignment="1" applyProtection="1">
      <alignment horizontal="right" vertical="center"/>
      <protection hidden="1"/>
    </xf>
    <xf numFmtId="9" fontId="10" fillId="22" borderId="0" xfId="72" applyFont="1" applyFill="1" applyBorder="1" applyAlignment="1" applyProtection="1">
      <alignment horizontal="left" vertical="center"/>
      <protection hidden="1"/>
    </xf>
    <xf numFmtId="0" fontId="10" fillId="22" borderId="0" xfId="0" applyFont="1" applyFill="1" applyBorder="1" applyAlignment="1" applyProtection="1">
      <alignment horizontal="left" indent="1"/>
      <protection hidden="1"/>
    </xf>
    <xf numFmtId="0" fontId="10" fillId="50" borderId="0" xfId="0" applyFont="1" applyFill="1" applyBorder="1" applyAlignment="1" applyProtection="1">
      <alignment/>
      <protection hidden="1"/>
    </xf>
    <xf numFmtId="0" fontId="12" fillId="50" borderId="0" xfId="0" applyFont="1" applyFill="1" applyBorder="1" applyAlignment="1" applyProtection="1">
      <alignment/>
      <protection hidden="1"/>
    </xf>
    <xf numFmtId="0" fontId="11" fillId="50" borderId="0" xfId="0" applyFont="1" applyFill="1" applyBorder="1" applyAlignment="1" applyProtection="1">
      <alignment/>
      <protection hidden="1"/>
    </xf>
    <xf numFmtId="0" fontId="14" fillId="50" borderId="0" xfId="0" applyFont="1" applyFill="1" applyBorder="1" applyAlignment="1" applyProtection="1">
      <alignment horizontal="left" indent="1"/>
      <protection hidden="1"/>
    </xf>
    <xf numFmtId="0" fontId="0" fillId="50" borderId="0" xfId="0" applyFont="1" applyFill="1" applyBorder="1" applyAlignment="1" applyProtection="1">
      <alignment/>
      <protection hidden="1"/>
    </xf>
    <xf numFmtId="171" fontId="10" fillId="50" borderId="0" xfId="0" applyNumberFormat="1" applyFont="1" applyFill="1" applyBorder="1" applyAlignment="1" applyProtection="1">
      <alignment/>
      <protection hidden="1"/>
    </xf>
    <xf numFmtId="0" fontId="10" fillId="50" borderId="0" xfId="0" applyFont="1" applyFill="1" applyBorder="1" applyAlignment="1" applyProtection="1">
      <alignment horizontal="left" indent="2"/>
      <protection hidden="1"/>
    </xf>
    <xf numFmtId="0" fontId="10" fillId="50" borderId="0" xfId="0" applyFont="1" applyFill="1" applyBorder="1" applyAlignment="1" applyProtection="1">
      <alignment horizontal="right"/>
      <protection hidden="1"/>
    </xf>
    <xf numFmtId="0" fontId="12" fillId="50" borderId="0" xfId="0" applyFont="1" applyFill="1" applyBorder="1" applyAlignment="1" applyProtection="1">
      <alignment horizontal="left"/>
      <protection hidden="1"/>
    </xf>
    <xf numFmtId="184" fontId="10" fillId="32" borderId="0" xfId="72" applyNumberFormat="1" applyFont="1" applyFill="1" applyBorder="1" applyAlignment="1" applyProtection="1">
      <alignment/>
      <protection hidden="1"/>
    </xf>
    <xf numFmtId="175" fontId="10" fillId="0" borderId="6" xfId="42" applyNumberFormat="1" applyFont="1" applyFill="1" applyBorder="1" applyAlignment="1" applyProtection="1">
      <alignment horizontal="center"/>
      <protection locked="0"/>
    </xf>
    <xf numFmtId="175" fontId="6" fillId="39" borderId="21" xfId="0" applyNumberFormat="1" applyFont="1" applyFill="1" applyBorder="1" applyAlignment="1" applyProtection="1">
      <alignment horizontal="right" vertical="center"/>
      <protection hidden="1"/>
    </xf>
    <xf numFmtId="0" fontId="10" fillId="0" borderId="0" xfId="0" applyFont="1" applyAlignment="1">
      <alignment/>
    </xf>
    <xf numFmtId="0" fontId="102" fillId="0" borderId="0" xfId="0" applyFont="1" applyAlignment="1" applyProtection="1">
      <alignment/>
      <protection/>
    </xf>
    <xf numFmtId="193" fontId="10" fillId="0" borderId="14" xfId="42" applyNumberFormat="1" applyFont="1" applyBorder="1" applyAlignment="1" applyProtection="1">
      <alignment/>
      <protection/>
    </xf>
    <xf numFmtId="175" fontId="10" fillId="0" borderId="14" xfId="42" applyNumberFormat="1" applyFont="1" applyBorder="1" applyAlignment="1" applyProtection="1">
      <alignment/>
      <protection/>
    </xf>
    <xf numFmtId="171" fontId="10" fillId="0" borderId="14" xfId="42" applyNumberFormat="1" applyFont="1" applyBorder="1" applyAlignment="1" applyProtection="1">
      <alignment/>
      <protection/>
    </xf>
    <xf numFmtId="176" fontId="10" fillId="0" borderId="14" xfId="42" applyNumberFormat="1" applyFont="1" applyBorder="1" applyAlignment="1" applyProtection="1">
      <alignment/>
      <protection/>
    </xf>
    <xf numFmtId="0" fontId="10" fillId="0" borderId="13" xfId="0" applyFont="1" applyBorder="1" applyAlignment="1" applyProtection="1">
      <alignment horizontal="left" vertical="center"/>
      <protection/>
    </xf>
    <xf numFmtId="0" fontId="10" fillId="51" borderId="14" xfId="0" applyFont="1" applyFill="1" applyBorder="1" applyAlignment="1" applyProtection="1">
      <alignment/>
      <protection/>
    </xf>
    <xf numFmtId="0" fontId="10" fillId="51" borderId="17" xfId="0" applyFont="1" applyFill="1" applyBorder="1" applyAlignment="1" applyProtection="1">
      <alignment/>
      <protection/>
    </xf>
    <xf numFmtId="0" fontId="10" fillId="0" borderId="17" xfId="0" applyFont="1" applyBorder="1" applyAlignment="1" applyProtection="1">
      <alignment wrapText="1"/>
      <protection/>
    </xf>
    <xf numFmtId="0" fontId="0" fillId="34" borderId="0" xfId="0" applyFont="1" applyFill="1" applyBorder="1" applyAlignment="1" applyProtection="1">
      <alignment/>
      <protection hidden="1"/>
    </xf>
    <xf numFmtId="0" fontId="10" fillId="34" borderId="0" xfId="0" applyFont="1" applyFill="1" applyAlignment="1" applyProtection="1">
      <alignment/>
      <protection hidden="1"/>
    </xf>
    <xf numFmtId="0" fontId="6" fillId="34" borderId="0" xfId="0" applyFont="1" applyFill="1" applyAlignment="1" applyProtection="1">
      <alignment horizontal="right" vertical="center" indent="1"/>
      <protection hidden="1"/>
    </xf>
    <xf numFmtId="0" fontId="12" fillId="47" borderId="0" xfId="0" applyFont="1" applyFill="1" applyBorder="1" applyAlignment="1" applyProtection="1">
      <alignment horizontal="right" indent="2"/>
      <protection hidden="1"/>
    </xf>
    <xf numFmtId="0" fontId="12" fillId="47" borderId="0" xfId="0" applyFont="1" applyFill="1" applyBorder="1" applyAlignment="1" applyProtection="1">
      <alignment horizontal="left" wrapText="1"/>
      <protection hidden="1"/>
    </xf>
    <xf numFmtId="2" fontId="10" fillId="0" borderId="14" xfId="0" applyNumberFormat="1" applyFont="1" applyFill="1" applyBorder="1" applyAlignment="1" applyProtection="1">
      <alignment/>
      <protection/>
    </xf>
    <xf numFmtId="172" fontId="10" fillId="0" borderId="14" xfId="0" applyNumberFormat="1"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10" fillId="0" borderId="46" xfId="0" applyFont="1" applyBorder="1" applyAlignment="1" applyProtection="1">
      <alignment/>
      <protection/>
    </xf>
    <xf numFmtId="0" fontId="0" fillId="0" borderId="47" xfId="0" applyFont="1" applyBorder="1" applyAlignment="1" applyProtection="1">
      <alignment/>
      <protection/>
    </xf>
    <xf numFmtId="0" fontId="0" fillId="0" borderId="48" xfId="0" applyFont="1" applyBorder="1" applyAlignment="1" applyProtection="1">
      <alignment/>
      <protection/>
    </xf>
    <xf numFmtId="0" fontId="0" fillId="0" borderId="15" xfId="0" applyFont="1" applyBorder="1" applyAlignment="1" applyProtection="1">
      <alignment/>
      <protection/>
    </xf>
    <xf numFmtId="0" fontId="10" fillId="0" borderId="14" xfId="0" applyFont="1" applyBorder="1" applyAlignment="1" applyProtection="1" quotePrefix="1">
      <alignment/>
      <protection/>
    </xf>
    <xf numFmtId="0" fontId="10" fillId="0" borderId="49" xfId="0" applyFont="1" applyBorder="1" applyAlignment="1" applyProtection="1">
      <alignment/>
      <protection/>
    </xf>
    <xf numFmtId="0" fontId="0" fillId="0" borderId="50" xfId="0" applyFont="1" applyBorder="1" applyAlignment="1" applyProtection="1">
      <alignment/>
      <protection/>
    </xf>
    <xf numFmtId="0" fontId="0" fillId="0" borderId="51" xfId="0" applyFont="1" applyBorder="1" applyAlignment="1" applyProtection="1">
      <alignment/>
      <protection/>
    </xf>
    <xf numFmtId="49" fontId="0" fillId="0" borderId="6" xfId="0" applyNumberFormat="1" applyBorder="1" applyAlignment="1" applyProtection="1">
      <alignment horizontal="center"/>
      <protection locked="0"/>
    </xf>
    <xf numFmtId="4" fontId="15" fillId="52" borderId="0" xfId="0" applyNumberFormat="1" applyFont="1" applyFill="1" applyBorder="1" applyAlignment="1" applyProtection="1">
      <alignment horizontal="center" vertical="center" wrapText="1"/>
      <protection hidden="1"/>
    </xf>
    <xf numFmtId="0" fontId="10" fillId="35" borderId="19" xfId="0" applyFont="1" applyFill="1" applyBorder="1" applyAlignment="1" applyProtection="1">
      <alignment horizontal="left" vertical="top" wrapText="1"/>
      <protection locked="0"/>
    </xf>
    <xf numFmtId="0" fontId="10" fillId="35" borderId="23" xfId="0" applyFont="1" applyFill="1" applyBorder="1" applyAlignment="1" applyProtection="1">
      <alignment horizontal="left" vertical="top" wrapText="1"/>
      <protection locked="0"/>
    </xf>
    <xf numFmtId="0" fontId="10" fillId="35" borderId="21" xfId="0" applyFont="1" applyFill="1" applyBorder="1" applyAlignment="1" applyProtection="1">
      <alignment horizontal="left" vertical="top" wrapText="1"/>
      <protection locked="0"/>
    </xf>
    <xf numFmtId="0" fontId="10" fillId="16" borderId="30" xfId="0" applyFont="1" applyFill="1" applyBorder="1" applyAlignment="1" applyProtection="1">
      <alignment horizontal="left"/>
      <protection hidden="1" locked="0"/>
    </xf>
    <xf numFmtId="0" fontId="103" fillId="53" borderId="19" xfId="57" applyFont="1" applyFill="1" applyBorder="1" applyAlignment="1" applyProtection="1">
      <alignment horizontal="left"/>
      <protection hidden="1" locked="0"/>
    </xf>
    <xf numFmtId="0" fontId="103" fillId="53" borderId="23" xfId="57" applyFont="1" applyFill="1" applyBorder="1" applyAlignment="1" applyProtection="1">
      <alignment horizontal="left"/>
      <protection hidden="1" locked="0"/>
    </xf>
    <xf numFmtId="0" fontId="103" fillId="53" borderId="21" xfId="57" applyFont="1" applyFill="1" applyBorder="1" applyAlignment="1" applyProtection="1">
      <alignment horizontal="left"/>
      <protection hidden="1" locked="0"/>
    </xf>
    <xf numFmtId="0" fontId="28" fillId="32" borderId="0" xfId="0" applyFont="1" applyFill="1" applyAlignment="1" applyProtection="1">
      <alignment horizontal="left" wrapText="1"/>
      <protection hidden="1"/>
    </xf>
    <xf numFmtId="4" fontId="15" fillId="44" borderId="0" xfId="0" applyNumberFormat="1" applyFont="1" applyFill="1" applyBorder="1" applyAlignment="1" applyProtection="1">
      <alignment horizontal="left" vertical="center"/>
      <protection hidden="1"/>
    </xf>
    <xf numFmtId="0" fontId="6" fillId="32" borderId="0" xfId="0" applyFont="1" applyFill="1" applyAlignment="1" applyProtection="1">
      <alignment horizontal="left" wrapText="1"/>
      <protection hidden="1"/>
    </xf>
    <xf numFmtId="0" fontId="6" fillId="32" borderId="0" xfId="0" applyFont="1" applyFill="1" applyAlignment="1" applyProtection="1">
      <alignment horizontal="left"/>
      <protection hidden="1"/>
    </xf>
    <xf numFmtId="4" fontId="15" fillId="44" borderId="0" xfId="0" applyNumberFormat="1" applyFont="1" applyFill="1" applyBorder="1" applyAlignment="1" applyProtection="1">
      <alignment horizontal="left" vertical="center" wrapText="1"/>
      <protection hidden="1"/>
    </xf>
    <xf numFmtId="0" fontId="6" fillId="42" borderId="0" xfId="0" applyFont="1" applyFill="1" applyBorder="1" applyAlignment="1" applyProtection="1">
      <alignment horizontal="center" vertical="center"/>
      <protection hidden="1"/>
    </xf>
    <xf numFmtId="0" fontId="10" fillId="42" borderId="0" xfId="0" applyFont="1" applyFill="1" applyBorder="1" applyAlignment="1" applyProtection="1">
      <alignment/>
      <protection hidden="1"/>
    </xf>
    <xf numFmtId="0" fontId="14" fillId="32" borderId="0" xfId="0" applyFont="1" applyFill="1" applyBorder="1" applyAlignment="1" applyProtection="1">
      <alignment wrapText="1"/>
      <protection hidden="1"/>
    </xf>
    <xf numFmtId="0" fontId="0" fillId="0" borderId="0" xfId="0" applyFont="1" applyBorder="1" applyAlignment="1" applyProtection="1">
      <alignment wrapText="1"/>
      <protection hidden="1"/>
    </xf>
    <xf numFmtId="0" fontId="0" fillId="42" borderId="0" xfId="0" applyFont="1" applyFill="1" applyBorder="1" applyAlignment="1" applyProtection="1">
      <alignment vertical="top" wrapText="1"/>
      <protection hidden="1"/>
    </xf>
    <xf numFmtId="0" fontId="0" fillId="42" borderId="0" xfId="0" applyFont="1" applyFill="1" applyBorder="1" applyAlignment="1" applyProtection="1">
      <alignment wrapText="1"/>
      <protection hidden="1"/>
    </xf>
    <xf numFmtId="0" fontId="0" fillId="44" borderId="0" xfId="0" applyFont="1" applyFill="1" applyBorder="1" applyAlignment="1" applyProtection="1">
      <alignment horizontal="left" wrapText="1"/>
      <protection hidden="1"/>
    </xf>
    <xf numFmtId="0" fontId="6" fillId="37" borderId="19" xfId="0" applyFont="1" applyFill="1" applyBorder="1" applyAlignment="1" applyProtection="1">
      <alignment horizontal="center" vertical="center"/>
      <protection hidden="1"/>
    </xf>
    <xf numFmtId="0" fontId="6" fillId="37" borderId="21" xfId="0" applyFont="1" applyFill="1" applyBorder="1" applyAlignment="1" applyProtection="1">
      <alignment horizontal="center" vertical="center"/>
      <protection hidden="1"/>
    </xf>
    <xf numFmtId="0" fontId="10" fillId="40" borderId="18" xfId="0" applyFont="1" applyFill="1" applyBorder="1" applyAlignment="1" applyProtection="1">
      <alignment horizontal="center" vertical="center" wrapText="1"/>
      <protection hidden="1"/>
    </xf>
    <xf numFmtId="0" fontId="10" fillId="40" borderId="11" xfId="0" applyFont="1" applyFill="1" applyBorder="1" applyAlignment="1" applyProtection="1">
      <alignment horizontal="center" vertical="center" wrapText="1"/>
      <protection hidden="1"/>
    </xf>
    <xf numFmtId="0" fontId="10" fillId="40" borderId="22" xfId="0" applyFont="1" applyFill="1" applyBorder="1" applyAlignment="1" applyProtection="1">
      <alignment horizontal="center" vertical="center" wrapText="1"/>
      <protection hidden="1"/>
    </xf>
    <xf numFmtId="4" fontId="6" fillId="37" borderId="19" xfId="0" applyNumberFormat="1" applyFont="1" applyFill="1" applyBorder="1" applyAlignment="1" applyProtection="1">
      <alignment horizontal="center" vertical="center" wrapText="1"/>
      <protection hidden="1"/>
    </xf>
    <xf numFmtId="4" fontId="6" fillId="37" borderId="21" xfId="0" applyNumberFormat="1" applyFont="1" applyFill="1" applyBorder="1" applyAlignment="1" applyProtection="1">
      <alignment horizontal="center" vertical="center" wrapText="1"/>
      <protection hidden="1"/>
    </xf>
    <xf numFmtId="4" fontId="15" fillId="44" borderId="0" xfId="69" applyNumberFormat="1" applyFont="1" applyFill="1" applyBorder="1" applyAlignment="1" applyProtection="1">
      <alignment horizontal="left" vertical="center" wrapText="1"/>
      <protection hidden="1"/>
    </xf>
    <xf numFmtId="4" fontId="30" fillId="49" borderId="0" xfId="0" applyNumberFormat="1" applyFont="1" applyFill="1" applyBorder="1" applyAlignment="1" applyProtection="1">
      <alignment horizontal="left" vertical="center" wrapText="1"/>
      <protection hidden="1"/>
    </xf>
    <xf numFmtId="0" fontId="31" fillId="49" borderId="0" xfId="0" applyFont="1" applyFill="1" applyBorder="1" applyAlignment="1" applyProtection="1">
      <alignment horizontal="left" wrapText="1"/>
      <protection hidden="1"/>
    </xf>
    <xf numFmtId="0" fontId="15" fillId="44" borderId="0" xfId="0" applyFont="1" applyFill="1" applyBorder="1" applyAlignment="1" applyProtection="1">
      <alignment horizontal="left"/>
      <protection hidden="1"/>
    </xf>
    <xf numFmtId="0" fontId="43" fillId="47" borderId="0" xfId="0" applyFont="1" applyFill="1" applyBorder="1" applyAlignment="1" applyProtection="1">
      <alignment horizontal="left" wrapText="1"/>
      <protection hidden="1"/>
    </xf>
    <xf numFmtId="0" fontId="12" fillId="47" borderId="0" xfId="0" applyFont="1" applyFill="1" applyBorder="1" applyAlignment="1" applyProtection="1">
      <alignment horizontal="left" wrapText="1"/>
      <protection hidden="1"/>
    </xf>
    <xf numFmtId="0" fontId="6" fillId="40" borderId="32" xfId="0" applyFont="1" applyFill="1" applyBorder="1" applyAlignment="1" applyProtection="1">
      <alignment horizontal="center"/>
      <protection/>
    </xf>
    <xf numFmtId="0" fontId="6" fillId="40" borderId="33" xfId="0" applyFont="1" applyFill="1" applyBorder="1" applyAlignment="1" applyProtection="1">
      <alignment horizontal="center"/>
      <protection/>
    </xf>
    <xf numFmtId="4" fontId="12" fillId="44" borderId="0" xfId="0" applyNumberFormat="1" applyFont="1" applyFill="1" applyBorder="1" applyAlignment="1" applyProtection="1">
      <alignment horizontal="center" vertical="center" wrapText="1"/>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Explanatory Text" xfId="49"/>
    <cellStyle name="Followed Hyperlink" xfId="50"/>
    <cellStyle name="Good" xfId="51"/>
    <cellStyle name="Grey" xfId="52"/>
    <cellStyle name="Heading 1" xfId="53"/>
    <cellStyle name="Heading 2" xfId="54"/>
    <cellStyle name="Heading 3" xfId="55"/>
    <cellStyle name="Heading 4" xfId="56"/>
    <cellStyle name="Hyperlink" xfId="57"/>
    <cellStyle name="Input" xfId="58"/>
    <cellStyle name="Input [yellow]" xfId="59"/>
    <cellStyle name="Linked Cell" xfId="60"/>
    <cellStyle name="Milliers [0]_Annex_comb_guideline_version4-2" xfId="61"/>
    <cellStyle name="Milliers_Annex_comb_guideline_version4-2" xfId="62"/>
    <cellStyle name="Monétaire [0]_Annex comb guideline 4-7" xfId="63"/>
    <cellStyle name="Monétaire_Annex_comb_guideline_version4-2" xfId="64"/>
    <cellStyle name="Neutral" xfId="65"/>
    <cellStyle name="Normal - Style1" xfId="66"/>
    <cellStyle name="Normal 2" xfId="67"/>
    <cellStyle name="Normal 3" xfId="68"/>
    <cellStyle name="Normal 4" xfId="69"/>
    <cellStyle name="Note" xfId="70"/>
    <cellStyle name="Output" xfId="71"/>
    <cellStyle name="Percent" xfId="72"/>
    <cellStyle name="Percent [2]" xfId="73"/>
    <cellStyle name="Percent 2" xfId="74"/>
    <cellStyle name="Source Hed" xfId="75"/>
    <cellStyle name="Source Text" xfId="76"/>
    <cellStyle name="Title" xfId="77"/>
    <cellStyle name="Title-1" xfId="78"/>
    <cellStyle name="Title-2" xfId="79"/>
    <cellStyle name="Total" xfId="80"/>
    <cellStyle name="Tusental (0)_pldt" xfId="81"/>
    <cellStyle name="Tusental_pldt" xfId="82"/>
    <cellStyle name="Valuta (0)_pldt" xfId="83"/>
    <cellStyle name="Valuta_pldt"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62646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54B0FE"/>
      <rgbColor rgb="00FFD590"/>
      <rgbColor rgb="00ACCC32"/>
      <rgbColor rgb="0070C7D4"/>
      <rgbColor rgb="00EE9C00"/>
      <rgbColor rgb="00231F20"/>
      <rgbColor rgb="00E9E58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825"/>
          <c:y val="0.14325"/>
          <c:w val="0.46425"/>
          <c:h val="0.682"/>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200" b="0" i="0" u="none" baseline="0">
                    <a:solidFill>
                      <a:srgbClr val="000000"/>
                    </a:solidFill>
                  </a:defRPr>
                </a:pPr>
              </a:p>
            </c:txPr>
            <c:dLblPos val="outEnd"/>
            <c:showLegendKey val="0"/>
            <c:showVal val="0"/>
            <c:showBubbleSize val="0"/>
            <c:showCatName val="1"/>
            <c:showSerName val="0"/>
            <c:showLeaderLines val="1"/>
            <c:showPercent val="1"/>
          </c:dLbls>
          <c:cat>
            <c:strRef>
              <c:f>(Summary!$D$31:$D$33,Summary!$D$36,Summary!$D$39:$D$42)</c:f>
              <c:strCache/>
            </c:strRef>
          </c:cat>
          <c:val>
            <c:numRef>
              <c:f>(Summary!$E$31:$E$33,Summary!$E$36,Summary!$E$39:$E$42)</c:f>
              <c:numCache/>
            </c:numRef>
          </c:val>
        </c:ser>
        <c:firstSliceAng val="142"/>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image" Target="../media/image8.wmf" /><Relationship Id="rId3"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cdr:x>
      <cdr:y>0.528</cdr:y>
    </cdr:from>
    <cdr:to>
      <cdr:x>0.499</cdr:x>
      <cdr:y>0.528</cdr:y>
    </cdr:to>
    <cdr:sp fLocksText="0">
      <cdr:nvSpPr>
        <cdr:cNvPr id="1" name="Text Box 2"/>
        <cdr:cNvSpPr txBox="1">
          <a:spLocks noChangeArrowheads="1"/>
        </cdr:cNvSpPr>
      </cdr:nvSpPr>
      <cdr:spPr>
        <a:xfrm>
          <a:off x="4905375" y="3552825"/>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0.0195</cdr:x>
      <cdr:y>0.01825</cdr:y>
    </cdr:from>
    <cdr:to>
      <cdr:x>0.96475</cdr:x>
      <cdr:y>0.091</cdr:y>
    </cdr:to>
    <cdr:sp textlink="Summary!$D$77">
      <cdr:nvSpPr>
        <cdr:cNvPr id="2" name="Text Box 2"/>
        <cdr:cNvSpPr txBox="1">
          <a:spLocks noChangeArrowheads="1"/>
        </cdr:cNvSpPr>
      </cdr:nvSpPr>
      <cdr:spPr>
        <a:xfrm>
          <a:off x="190500" y="114300"/>
          <a:ext cx="9305925" cy="485775"/>
        </a:xfrm>
        <a:prstGeom prst="rect">
          <a:avLst/>
        </a:prstGeom>
        <a:solidFill>
          <a:srgbClr val="FFFFFF"/>
        </a:solidFill>
        <a:ln w="1" cmpd="sng">
          <a:noFill/>
        </a:ln>
      </cdr:spPr>
      <cdr:txBody>
        <a:bodyPr vertOverflow="clip" wrap="square" lIns="36576" tIns="32004" rIns="36576" bIns="32004" anchor="ctr"/>
        <a:p>
          <a:pPr algn="ctr">
            <a:defRPr/>
          </a:pPr>
          <a:fld id="{dcdd9151-9b9f-453d-a501-a44671b639f6}" type="TxLink">
            <a:rPr lang="en-US" cap="none" sz="2000" b="1" i="0" u="none" baseline="0">
              <a:solidFill>
                <a:srgbClr val="000000"/>
              </a:solidFill>
              <a:latin typeface="Arial"/>
              <a:ea typeface="Arial"/>
              <a:cs typeface="Arial"/>
            </a:rPr>
            <a:t>Your Emissions Profile will appear here when you enter data</a:t>
          </a:fld>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257175</xdr:colOff>
      <xdr:row>0</xdr:row>
      <xdr:rowOff>200025</xdr:rowOff>
    </xdr:from>
    <xdr:to>
      <xdr:col>7</xdr:col>
      <xdr:colOff>152400</xdr:colOff>
      <xdr:row>4</xdr:row>
      <xdr:rowOff>104775</xdr:rowOff>
    </xdr:to>
    <xdr:pic>
      <xdr:nvPicPr>
        <xdr:cNvPr id="1" name="Picture 1"/>
        <xdr:cNvPicPr preferRelativeResize="1">
          <a:picLocks noChangeAspect="1"/>
        </xdr:cNvPicPr>
      </xdr:nvPicPr>
      <xdr:blipFill>
        <a:blip r:embed="rId1"/>
        <a:stretch>
          <a:fillRect/>
        </a:stretch>
      </xdr:blipFill>
      <xdr:spPr>
        <a:xfrm>
          <a:off x="5514975" y="200025"/>
          <a:ext cx="1428750" cy="990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95250</xdr:rowOff>
    </xdr:from>
    <xdr:to>
      <xdr:col>2</xdr:col>
      <xdr:colOff>657225</xdr:colOff>
      <xdr:row>5</xdr:row>
      <xdr:rowOff>171450</xdr:rowOff>
    </xdr:to>
    <xdr:pic>
      <xdr:nvPicPr>
        <xdr:cNvPr id="1" name="Picture 1"/>
        <xdr:cNvPicPr preferRelativeResize="1">
          <a:picLocks noChangeAspect="1"/>
        </xdr:cNvPicPr>
      </xdr:nvPicPr>
      <xdr:blipFill>
        <a:blip r:embed="rId1"/>
        <a:stretch>
          <a:fillRect/>
        </a:stretch>
      </xdr:blipFill>
      <xdr:spPr>
        <a:xfrm>
          <a:off x="247650" y="742950"/>
          <a:ext cx="1038225" cy="733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190500</xdr:colOff>
      <xdr:row>0</xdr:row>
      <xdr:rowOff>200025</xdr:rowOff>
    </xdr:from>
    <xdr:to>
      <xdr:col>5</xdr:col>
      <xdr:colOff>371475</xdr:colOff>
      <xdr:row>4</xdr:row>
      <xdr:rowOff>85725</xdr:rowOff>
    </xdr:to>
    <xdr:pic>
      <xdr:nvPicPr>
        <xdr:cNvPr id="1" name="Picture 1"/>
        <xdr:cNvPicPr preferRelativeResize="1">
          <a:picLocks noChangeAspect="1"/>
        </xdr:cNvPicPr>
      </xdr:nvPicPr>
      <xdr:blipFill>
        <a:blip r:embed="rId1"/>
        <a:stretch>
          <a:fillRect/>
        </a:stretch>
      </xdr:blipFill>
      <xdr:spPr>
        <a:xfrm>
          <a:off x="6410325" y="200025"/>
          <a:ext cx="1381125" cy="952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153</xdr:row>
      <xdr:rowOff>0</xdr:rowOff>
    </xdr:from>
    <xdr:to>
      <xdr:col>2</xdr:col>
      <xdr:colOff>142875</xdr:colOff>
      <xdr:row>153</xdr:row>
      <xdr:rowOff>133350</xdr:rowOff>
    </xdr:to>
    <xdr:pic>
      <xdr:nvPicPr>
        <xdr:cNvPr id="1" name="Picture 7" descr="http://www.dpandi.com/paper/shim.gif"/>
        <xdr:cNvPicPr preferRelativeResize="1">
          <a:picLocks noChangeAspect="1"/>
        </xdr:cNvPicPr>
      </xdr:nvPicPr>
      <xdr:blipFill>
        <a:blip r:embed="rId1"/>
        <a:stretch>
          <a:fillRect/>
        </a:stretch>
      </xdr:blipFill>
      <xdr:spPr>
        <a:xfrm>
          <a:off x="2000250" y="33156525"/>
          <a:ext cx="142875" cy="133350"/>
        </a:xfrm>
        <a:prstGeom prst="rect">
          <a:avLst/>
        </a:prstGeom>
        <a:noFill/>
        <a:ln w="9525" cmpd="sng">
          <a:noFill/>
        </a:ln>
      </xdr:spPr>
    </xdr:pic>
    <xdr:clientData/>
  </xdr:twoCellAnchor>
  <xdr:twoCellAnchor editAs="oneCell">
    <xdr:from>
      <xdr:col>5</xdr:col>
      <xdr:colOff>161925</xdr:colOff>
      <xdr:row>0</xdr:row>
      <xdr:rowOff>123825</xdr:rowOff>
    </xdr:from>
    <xdr:to>
      <xdr:col>5</xdr:col>
      <xdr:colOff>1162050</xdr:colOff>
      <xdr:row>3</xdr:row>
      <xdr:rowOff>104775</xdr:rowOff>
    </xdr:to>
    <xdr:pic>
      <xdr:nvPicPr>
        <xdr:cNvPr id="2" name="Picture 3"/>
        <xdr:cNvPicPr preferRelativeResize="1">
          <a:picLocks noChangeAspect="1"/>
        </xdr:cNvPicPr>
      </xdr:nvPicPr>
      <xdr:blipFill>
        <a:blip r:embed="rId2"/>
        <a:stretch>
          <a:fillRect/>
        </a:stretch>
      </xdr:blipFill>
      <xdr:spPr>
        <a:xfrm>
          <a:off x="7610475" y="123825"/>
          <a:ext cx="10001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2</xdr:row>
      <xdr:rowOff>28575</xdr:rowOff>
    </xdr:from>
    <xdr:to>
      <xdr:col>18</xdr:col>
      <xdr:colOff>161925</xdr:colOff>
      <xdr:row>26</xdr:row>
      <xdr:rowOff>209550</xdr:rowOff>
    </xdr:to>
    <xdr:graphicFrame>
      <xdr:nvGraphicFramePr>
        <xdr:cNvPr id="1" name="Chart 1"/>
        <xdr:cNvGraphicFramePr/>
      </xdr:nvGraphicFramePr>
      <xdr:xfrm>
        <a:off x="7267575" y="647700"/>
        <a:ext cx="9848850" cy="67341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209550</xdr:colOff>
      <xdr:row>7</xdr:row>
      <xdr:rowOff>161925</xdr:rowOff>
    </xdr:from>
    <xdr:to>
      <xdr:col>3</xdr:col>
      <xdr:colOff>619125</xdr:colOff>
      <xdr:row>12</xdr:row>
      <xdr:rowOff>257175</xdr:rowOff>
    </xdr:to>
    <xdr:pic macro="[0]!Unprotect_All_Sheets">
      <xdr:nvPicPr>
        <xdr:cNvPr id="2" name="Picture 3"/>
        <xdr:cNvPicPr preferRelativeResize="1">
          <a:picLocks noChangeAspect="1"/>
        </xdr:cNvPicPr>
      </xdr:nvPicPr>
      <xdr:blipFill>
        <a:blip r:embed="rId2"/>
        <a:stretch>
          <a:fillRect/>
        </a:stretch>
      </xdr:blipFill>
      <xdr:spPr>
        <a:xfrm>
          <a:off x="209550" y="2000250"/>
          <a:ext cx="1628775" cy="1095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0</xdr:row>
      <xdr:rowOff>200025</xdr:rowOff>
    </xdr:from>
    <xdr:to>
      <xdr:col>6</xdr:col>
      <xdr:colOff>76200</xdr:colOff>
      <xdr:row>4</xdr:row>
      <xdr:rowOff>142875</xdr:rowOff>
    </xdr:to>
    <xdr:pic>
      <xdr:nvPicPr>
        <xdr:cNvPr id="1" name="Picture 3"/>
        <xdr:cNvPicPr preferRelativeResize="1">
          <a:picLocks noChangeAspect="1"/>
        </xdr:cNvPicPr>
      </xdr:nvPicPr>
      <xdr:blipFill>
        <a:blip r:embed="rId1"/>
        <a:stretch>
          <a:fillRect/>
        </a:stretch>
      </xdr:blipFill>
      <xdr:spPr>
        <a:xfrm>
          <a:off x="6181725" y="200025"/>
          <a:ext cx="1609725" cy="1114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2</xdr:row>
      <xdr:rowOff>142875</xdr:rowOff>
    </xdr:from>
    <xdr:to>
      <xdr:col>2</xdr:col>
      <xdr:colOff>219075</xdr:colOff>
      <xdr:row>6</xdr:row>
      <xdr:rowOff>85725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33375" y="876300"/>
          <a:ext cx="514350" cy="819150"/>
        </a:xfrm>
        <a:prstGeom prst="rect">
          <a:avLst/>
        </a:prstGeom>
        <a:noFill/>
        <a:ln w="9525" cmpd="sng">
          <a:noFill/>
        </a:ln>
      </xdr:spPr>
    </xdr:pic>
    <xdr:clientData/>
  </xdr:twoCellAnchor>
  <xdr:twoCellAnchor editAs="oneCell">
    <xdr:from>
      <xdr:col>5</xdr:col>
      <xdr:colOff>180975</xdr:colOff>
      <xdr:row>0</xdr:row>
      <xdr:rowOff>209550</xdr:rowOff>
    </xdr:from>
    <xdr:to>
      <xdr:col>6</xdr:col>
      <xdr:colOff>219075</xdr:colOff>
      <xdr:row>3</xdr:row>
      <xdr:rowOff>180975</xdr:rowOff>
    </xdr:to>
    <xdr:pic>
      <xdr:nvPicPr>
        <xdr:cNvPr id="2" name="Picture 2"/>
        <xdr:cNvPicPr preferRelativeResize="1">
          <a:picLocks noChangeAspect="1"/>
        </xdr:cNvPicPr>
      </xdr:nvPicPr>
      <xdr:blipFill>
        <a:blip r:embed="rId2"/>
        <a:stretch>
          <a:fillRect/>
        </a:stretch>
      </xdr:blipFill>
      <xdr:spPr>
        <a:xfrm>
          <a:off x="5314950" y="209550"/>
          <a:ext cx="134302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2</xdr:row>
      <xdr:rowOff>95250</xdr:rowOff>
    </xdr:from>
    <xdr:to>
      <xdr:col>2</xdr:col>
      <xdr:colOff>552450</xdr:colOff>
      <xdr:row>5</xdr:row>
      <xdr:rowOff>209550</xdr:rowOff>
    </xdr:to>
    <xdr:pic>
      <xdr:nvPicPr>
        <xdr:cNvPr id="1" name="Picture 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47675" y="828675"/>
          <a:ext cx="723900" cy="771525"/>
        </a:xfrm>
        <a:prstGeom prst="rect">
          <a:avLst/>
        </a:prstGeom>
        <a:noFill/>
        <a:ln w="9525" cmpd="sng">
          <a:noFill/>
        </a:ln>
      </xdr:spPr>
    </xdr:pic>
    <xdr:clientData/>
  </xdr:twoCellAnchor>
  <xdr:twoCellAnchor editAs="oneCell">
    <xdr:from>
      <xdr:col>6</xdr:col>
      <xdr:colOff>209550</xdr:colOff>
      <xdr:row>0</xdr:row>
      <xdr:rowOff>190500</xdr:rowOff>
    </xdr:from>
    <xdr:to>
      <xdr:col>7</xdr:col>
      <xdr:colOff>314325</xdr:colOff>
      <xdr:row>3</xdr:row>
      <xdr:rowOff>76200</xdr:rowOff>
    </xdr:to>
    <xdr:pic>
      <xdr:nvPicPr>
        <xdr:cNvPr id="2" name="Picture 2"/>
        <xdr:cNvPicPr preferRelativeResize="1">
          <a:picLocks noChangeAspect="1"/>
        </xdr:cNvPicPr>
      </xdr:nvPicPr>
      <xdr:blipFill>
        <a:blip r:embed="rId2"/>
        <a:stretch>
          <a:fillRect/>
        </a:stretch>
      </xdr:blipFill>
      <xdr:spPr>
        <a:xfrm>
          <a:off x="5676900" y="190500"/>
          <a:ext cx="1219200"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3</xdr:row>
      <xdr:rowOff>9525</xdr:rowOff>
    </xdr:from>
    <xdr:to>
      <xdr:col>2</xdr:col>
      <xdr:colOff>571500</xdr:colOff>
      <xdr:row>7</xdr:row>
      <xdr:rowOff>76200</xdr:rowOff>
    </xdr:to>
    <xdr:pic>
      <xdr:nvPicPr>
        <xdr:cNvPr id="1"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47650" y="876300"/>
          <a:ext cx="942975" cy="942975"/>
        </a:xfrm>
        <a:prstGeom prst="rect">
          <a:avLst/>
        </a:prstGeom>
        <a:noFill/>
        <a:ln w="9525" cmpd="sng">
          <a:noFill/>
        </a:ln>
      </xdr:spPr>
    </xdr:pic>
    <xdr:clientData/>
  </xdr:twoCellAnchor>
  <xdr:twoCellAnchor editAs="oneCell">
    <xdr:from>
      <xdr:col>5</xdr:col>
      <xdr:colOff>228600</xdr:colOff>
      <xdr:row>1</xdr:row>
      <xdr:rowOff>0</xdr:rowOff>
    </xdr:from>
    <xdr:to>
      <xdr:col>6</xdr:col>
      <xdr:colOff>142875</xdr:colOff>
      <xdr:row>3</xdr:row>
      <xdr:rowOff>190500</xdr:rowOff>
    </xdr:to>
    <xdr:pic>
      <xdr:nvPicPr>
        <xdr:cNvPr id="2" name="Picture 2"/>
        <xdr:cNvPicPr preferRelativeResize="1">
          <a:picLocks noChangeAspect="1"/>
        </xdr:cNvPicPr>
      </xdr:nvPicPr>
      <xdr:blipFill>
        <a:blip r:embed="rId2"/>
        <a:stretch>
          <a:fillRect/>
        </a:stretch>
      </xdr:blipFill>
      <xdr:spPr>
        <a:xfrm>
          <a:off x="5562600" y="219075"/>
          <a:ext cx="1200150"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2</xdr:row>
      <xdr:rowOff>142875</xdr:rowOff>
    </xdr:from>
    <xdr:to>
      <xdr:col>2</xdr:col>
      <xdr:colOff>476250</xdr:colOff>
      <xdr:row>6</xdr:row>
      <xdr:rowOff>152400</xdr:rowOff>
    </xdr:to>
    <xdr:pic>
      <xdr:nvPicPr>
        <xdr:cNvPr id="1" name="Picture 1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33375" y="790575"/>
          <a:ext cx="771525" cy="885825"/>
        </a:xfrm>
        <a:prstGeom prst="rect">
          <a:avLst/>
        </a:prstGeom>
        <a:noFill/>
        <a:ln w="9525" cmpd="sng">
          <a:noFill/>
        </a:ln>
      </xdr:spPr>
    </xdr:pic>
    <xdr:clientData/>
  </xdr:twoCellAnchor>
  <xdr:twoCellAnchor editAs="oneCell">
    <xdr:from>
      <xdr:col>5</xdr:col>
      <xdr:colOff>200025</xdr:colOff>
      <xdr:row>0</xdr:row>
      <xdr:rowOff>200025</xdr:rowOff>
    </xdr:from>
    <xdr:to>
      <xdr:col>5</xdr:col>
      <xdr:colOff>1514475</xdr:colOff>
      <xdr:row>4</xdr:row>
      <xdr:rowOff>19050</xdr:rowOff>
    </xdr:to>
    <xdr:pic>
      <xdr:nvPicPr>
        <xdr:cNvPr id="2" name="Picture 2"/>
        <xdr:cNvPicPr preferRelativeResize="1">
          <a:picLocks noChangeAspect="1"/>
        </xdr:cNvPicPr>
      </xdr:nvPicPr>
      <xdr:blipFill>
        <a:blip r:embed="rId2"/>
        <a:stretch>
          <a:fillRect/>
        </a:stretch>
      </xdr:blipFill>
      <xdr:spPr>
        <a:xfrm>
          <a:off x="6457950" y="200025"/>
          <a:ext cx="1314450" cy="904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2</xdr:row>
      <xdr:rowOff>219075</xdr:rowOff>
    </xdr:from>
    <xdr:to>
      <xdr:col>2</xdr:col>
      <xdr:colOff>295275</xdr:colOff>
      <xdr:row>6</xdr:row>
      <xdr:rowOff>152400</xdr:rowOff>
    </xdr:to>
    <xdr:pic>
      <xdr:nvPicPr>
        <xdr:cNvPr id="1" name="Picture 7"/>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47650" y="866775"/>
          <a:ext cx="676275" cy="800100"/>
        </a:xfrm>
        <a:prstGeom prst="rect">
          <a:avLst/>
        </a:prstGeom>
        <a:noFill/>
        <a:ln w="9525" cmpd="sng">
          <a:noFill/>
        </a:ln>
      </xdr:spPr>
    </xdr:pic>
    <xdr:clientData/>
  </xdr:twoCellAnchor>
  <xdr:twoCellAnchor editAs="oneCell">
    <xdr:from>
      <xdr:col>5</xdr:col>
      <xdr:colOff>200025</xdr:colOff>
      <xdr:row>0</xdr:row>
      <xdr:rowOff>200025</xdr:rowOff>
    </xdr:from>
    <xdr:to>
      <xdr:col>5</xdr:col>
      <xdr:colOff>1514475</xdr:colOff>
      <xdr:row>4</xdr:row>
      <xdr:rowOff>28575</xdr:rowOff>
    </xdr:to>
    <xdr:pic>
      <xdr:nvPicPr>
        <xdr:cNvPr id="2" name="Picture 2"/>
        <xdr:cNvPicPr preferRelativeResize="1">
          <a:picLocks noChangeAspect="1"/>
        </xdr:cNvPicPr>
      </xdr:nvPicPr>
      <xdr:blipFill>
        <a:blip r:embed="rId2"/>
        <a:stretch>
          <a:fillRect/>
        </a:stretch>
      </xdr:blipFill>
      <xdr:spPr>
        <a:xfrm>
          <a:off x="6705600" y="200025"/>
          <a:ext cx="1314450"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5</xdr:col>
      <xdr:colOff>266700</xdr:colOff>
      <xdr:row>0</xdr:row>
      <xdr:rowOff>0</xdr:rowOff>
    </xdr:to>
    <xdr:sp>
      <xdr:nvSpPr>
        <xdr:cNvPr id="1" name="Text Box 1"/>
        <xdr:cNvSpPr txBox="1">
          <a:spLocks noChangeArrowheads="1"/>
        </xdr:cNvSpPr>
      </xdr:nvSpPr>
      <xdr:spPr>
        <a:xfrm>
          <a:off x="790575" y="0"/>
          <a:ext cx="4143375" cy="0"/>
        </a:xfrm>
        <a:prstGeom prst="rect">
          <a:avLst/>
        </a:prstGeom>
        <a:solidFill>
          <a:srgbClr val="FFFFFF"/>
        </a:solidFill>
        <a:ln w="127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IFC Project's Annual Carbon Dioxide Emissions from Masonry Cement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219075</xdr:colOff>
      <xdr:row>0</xdr:row>
      <xdr:rowOff>0</xdr:rowOff>
    </xdr:from>
    <xdr:to>
      <xdr:col>5</xdr:col>
      <xdr:colOff>190500</xdr:colOff>
      <xdr:row>0</xdr:row>
      <xdr:rowOff>0</xdr:rowOff>
    </xdr:to>
    <xdr:sp>
      <xdr:nvSpPr>
        <xdr:cNvPr id="2" name="Text Box 2"/>
        <xdr:cNvSpPr txBox="1">
          <a:spLocks noChangeArrowheads="1"/>
        </xdr:cNvSpPr>
      </xdr:nvSpPr>
      <xdr:spPr>
        <a:xfrm>
          <a:off x="847725" y="0"/>
          <a:ext cx="4010025" cy="0"/>
        </a:xfrm>
        <a:prstGeom prst="rect">
          <a:avLst/>
        </a:prstGeom>
        <a:solidFill>
          <a:srgbClr val="ACCC32"/>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STEP 2</a:t>
          </a:r>
        </a:p>
      </xdr:txBody>
    </xdr:sp>
    <xdr:clientData/>
  </xdr:twoCellAnchor>
  <xdr:twoCellAnchor>
    <xdr:from>
      <xdr:col>8</xdr:col>
      <xdr:colOff>95250</xdr:colOff>
      <xdr:row>0</xdr:row>
      <xdr:rowOff>0</xdr:rowOff>
    </xdr:from>
    <xdr:to>
      <xdr:col>9</xdr:col>
      <xdr:colOff>323850</xdr:colOff>
      <xdr:row>0</xdr:row>
      <xdr:rowOff>0</xdr:rowOff>
    </xdr:to>
    <xdr:sp>
      <xdr:nvSpPr>
        <xdr:cNvPr id="3" name="Text Box 3"/>
        <xdr:cNvSpPr txBox="1">
          <a:spLocks noChangeArrowheads="1"/>
        </xdr:cNvSpPr>
      </xdr:nvSpPr>
      <xdr:spPr>
        <a:xfrm>
          <a:off x="9391650" y="0"/>
          <a:ext cx="1790700" cy="0"/>
        </a:xfrm>
        <a:prstGeom prst="rect">
          <a:avLst/>
        </a:prstGeom>
        <a:solidFill>
          <a:srgbClr val="FFFFFF"/>
        </a:solidFill>
        <a:ln w="127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IFC Project's Annual Carbon Dioxide Emissions from Fuel Combustion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0</xdr:col>
      <xdr:colOff>0</xdr:colOff>
      <xdr:row>0</xdr:row>
      <xdr:rowOff>0</xdr:rowOff>
    </xdr:to>
    <xdr:sp>
      <xdr:nvSpPr>
        <xdr:cNvPr id="4" name="Text Box 4"/>
        <xdr:cNvSpPr txBox="1">
          <a:spLocks noChangeArrowheads="1"/>
        </xdr:cNvSpPr>
      </xdr:nvSpPr>
      <xdr:spPr>
        <a:xfrm>
          <a:off x="0" y="0"/>
          <a:ext cx="0" cy="0"/>
        </a:xfrm>
        <a:prstGeom prst="rect">
          <a:avLst/>
        </a:prstGeom>
        <a:solidFill>
          <a:srgbClr val="FFFFFF"/>
        </a:solidFill>
        <a:ln w="127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IFC Project's Annual Carbon Dioxide Emissions from Clinker Production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0</xdr:col>
      <xdr:colOff>0</xdr:colOff>
      <xdr:row>0</xdr:row>
      <xdr:rowOff>0</xdr:rowOff>
    </xdr:to>
    <xdr:sp>
      <xdr:nvSpPr>
        <xdr:cNvPr id="5" name="Text Box 5"/>
        <xdr:cNvSpPr txBox="1">
          <a:spLocks noChangeArrowheads="1"/>
        </xdr:cNvSpPr>
      </xdr:nvSpPr>
      <xdr:spPr>
        <a:xfrm>
          <a:off x="0" y="0"/>
          <a:ext cx="0" cy="0"/>
        </a:xfrm>
        <a:prstGeom prst="rect">
          <a:avLst/>
        </a:prstGeom>
        <a:solidFill>
          <a:srgbClr val="ACCC32"/>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STEP 1</a:t>
          </a:r>
        </a:p>
      </xdr:txBody>
    </xdr:sp>
    <xdr:clientData/>
  </xdr:twoCellAnchor>
  <xdr:twoCellAnchor>
    <xdr:from>
      <xdr:col>8</xdr:col>
      <xdr:colOff>209550</xdr:colOff>
      <xdr:row>0</xdr:row>
      <xdr:rowOff>0</xdr:rowOff>
    </xdr:from>
    <xdr:to>
      <xdr:col>9</xdr:col>
      <xdr:colOff>200025</xdr:colOff>
      <xdr:row>0</xdr:row>
      <xdr:rowOff>0</xdr:rowOff>
    </xdr:to>
    <xdr:sp>
      <xdr:nvSpPr>
        <xdr:cNvPr id="6" name="Text Box 6"/>
        <xdr:cNvSpPr txBox="1">
          <a:spLocks noChangeArrowheads="1"/>
        </xdr:cNvSpPr>
      </xdr:nvSpPr>
      <xdr:spPr>
        <a:xfrm>
          <a:off x="9505950" y="0"/>
          <a:ext cx="1552575" cy="0"/>
        </a:xfrm>
        <a:prstGeom prst="rect">
          <a:avLst/>
        </a:prstGeom>
        <a:solidFill>
          <a:srgbClr val="ACCC32"/>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STEP 3</a:t>
          </a:r>
        </a:p>
      </xdr:txBody>
    </xdr:sp>
    <xdr:clientData/>
  </xdr:twoCellAnchor>
  <xdr:twoCellAnchor>
    <xdr:from>
      <xdr:col>11</xdr:col>
      <xdr:colOff>238125</xdr:colOff>
      <xdr:row>0</xdr:row>
      <xdr:rowOff>0</xdr:rowOff>
    </xdr:from>
    <xdr:to>
      <xdr:col>13</xdr:col>
      <xdr:colOff>400050</xdr:colOff>
      <xdr:row>0</xdr:row>
      <xdr:rowOff>0</xdr:rowOff>
    </xdr:to>
    <xdr:sp>
      <xdr:nvSpPr>
        <xdr:cNvPr id="7" name="Text Box 7"/>
        <xdr:cNvSpPr txBox="1">
          <a:spLocks noChangeArrowheads="1"/>
        </xdr:cNvSpPr>
      </xdr:nvSpPr>
      <xdr:spPr>
        <a:xfrm>
          <a:off x="12915900" y="0"/>
          <a:ext cx="1028700" cy="0"/>
        </a:xfrm>
        <a:prstGeom prst="rect">
          <a:avLst/>
        </a:prstGeom>
        <a:solidFill>
          <a:srgbClr val="FFFFFF"/>
        </a:solidFill>
        <a:ln w="127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Total Annual Gross Carbon 
</a:t>
          </a:r>
          <a:r>
            <a:rPr lang="en-US" cap="none" sz="1000" b="1" i="0" u="none" baseline="0">
              <a:solidFill>
                <a:srgbClr val="000000"/>
              </a:solidFill>
              <a:latin typeface="Arial"/>
              <a:ea typeface="Arial"/>
              <a:cs typeface="Arial"/>
            </a:rPr>
            <a:t>Dioxide Emissions from Cement Project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11</xdr:col>
      <xdr:colOff>381000</xdr:colOff>
      <xdr:row>0</xdr:row>
      <xdr:rowOff>0</xdr:rowOff>
    </xdr:from>
    <xdr:to>
      <xdr:col>13</xdr:col>
      <xdr:colOff>314325</xdr:colOff>
      <xdr:row>0</xdr:row>
      <xdr:rowOff>0</xdr:rowOff>
    </xdr:to>
    <xdr:sp>
      <xdr:nvSpPr>
        <xdr:cNvPr id="8" name="Text Box 8"/>
        <xdr:cNvSpPr txBox="1">
          <a:spLocks noChangeArrowheads="1"/>
        </xdr:cNvSpPr>
      </xdr:nvSpPr>
      <xdr:spPr>
        <a:xfrm>
          <a:off x="13058775" y="0"/>
          <a:ext cx="885825" cy="0"/>
        </a:xfrm>
        <a:prstGeom prst="rect">
          <a:avLst/>
        </a:prstGeom>
        <a:solidFill>
          <a:srgbClr val="ACCC32"/>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STEPS 4</a:t>
          </a:r>
        </a:p>
      </xdr:txBody>
    </xdr:sp>
    <xdr:clientData/>
  </xdr:twoCellAnchor>
  <xdr:twoCellAnchor>
    <xdr:from>
      <xdr:col>0</xdr:col>
      <xdr:colOff>0</xdr:colOff>
      <xdr:row>0</xdr:row>
      <xdr:rowOff>0</xdr:rowOff>
    </xdr:from>
    <xdr:to>
      <xdr:col>0</xdr:col>
      <xdr:colOff>0</xdr:colOff>
      <xdr:row>0</xdr:row>
      <xdr:rowOff>0</xdr:rowOff>
    </xdr:to>
    <xdr:sp>
      <xdr:nvSpPr>
        <xdr:cNvPr id="9" name="Text Box 9"/>
        <xdr:cNvSpPr txBox="1">
          <a:spLocks noChangeArrowheads="1"/>
        </xdr:cNvSpPr>
      </xdr:nvSpPr>
      <xdr:spPr>
        <a:xfrm>
          <a:off x="0" y="0"/>
          <a:ext cx="0" cy="0"/>
        </a:xfrm>
        <a:prstGeom prst="rect">
          <a:avLst/>
        </a:prstGeom>
        <a:solidFill>
          <a:srgbClr val="006411"/>
        </a:solidFill>
        <a:ln w="12700" cmpd="sng">
          <a:noFill/>
        </a:ln>
      </xdr:spPr>
      <xdr:txBody>
        <a:bodyPr vertOverflow="clip" wrap="square" lIns="27432" tIns="22860" rIns="27432" bIns="0"/>
        <a:p>
          <a:pPr algn="ctr">
            <a:defRPr/>
          </a:pPr>
          <a:r>
            <a:rPr lang="en-US" cap="none" sz="1000" b="0" i="1" u="none" baseline="0">
              <a:solidFill>
                <a:srgbClr val="FFFFFF"/>
              </a:solidFill>
              <a:latin typeface="Arial"/>
              <a:ea typeface="Arial"/>
              <a:cs typeface="Arial"/>
            </a:rPr>
            <a:t>If No Masonry Cement  Produced</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0</xdr:row>
      <xdr:rowOff>0</xdr:rowOff>
    </xdr:from>
    <xdr:to>
      <xdr:col>5</xdr:col>
      <xdr:colOff>323850</xdr:colOff>
      <xdr:row>0</xdr:row>
      <xdr:rowOff>0</xdr:rowOff>
    </xdr:to>
    <xdr:sp>
      <xdr:nvSpPr>
        <xdr:cNvPr id="11" name="Line 11"/>
        <xdr:cNvSpPr>
          <a:spLocks/>
        </xdr:cNvSpPr>
      </xdr:nvSpPr>
      <xdr:spPr>
        <a:xfrm flipH="1">
          <a:off x="4981575" y="0"/>
          <a:ext cx="9525"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5</xdr:col>
      <xdr:colOff>323850</xdr:colOff>
      <xdr:row>0</xdr:row>
      <xdr:rowOff>0</xdr:rowOff>
    </xdr:to>
    <xdr:sp>
      <xdr:nvSpPr>
        <xdr:cNvPr id="12" name="Line 12"/>
        <xdr:cNvSpPr>
          <a:spLocks/>
        </xdr:cNvSpPr>
      </xdr:nvSpPr>
      <xdr:spPr>
        <a:xfrm flipV="1">
          <a:off x="628650" y="0"/>
          <a:ext cx="4362450"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5</xdr:col>
      <xdr:colOff>314325</xdr:colOff>
      <xdr:row>0</xdr:row>
      <xdr:rowOff>0</xdr:rowOff>
    </xdr:to>
    <xdr:sp>
      <xdr:nvSpPr>
        <xdr:cNvPr id="13" name="Line 13"/>
        <xdr:cNvSpPr>
          <a:spLocks/>
        </xdr:cNvSpPr>
      </xdr:nvSpPr>
      <xdr:spPr>
        <a:xfrm>
          <a:off x="628650" y="0"/>
          <a:ext cx="4352925"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190500</xdr:colOff>
      <xdr:row>0</xdr:row>
      <xdr:rowOff>0</xdr:rowOff>
    </xdr:to>
    <xdr:sp>
      <xdr:nvSpPr>
        <xdr:cNvPr id="14" name="Text Box 14"/>
        <xdr:cNvSpPr txBox="1">
          <a:spLocks noChangeArrowheads="1"/>
        </xdr:cNvSpPr>
      </xdr:nvSpPr>
      <xdr:spPr>
        <a:xfrm>
          <a:off x="628650" y="0"/>
          <a:ext cx="190500" cy="0"/>
        </a:xfrm>
        <a:prstGeom prst="rect">
          <a:avLst/>
        </a:prstGeom>
        <a:solidFill>
          <a:srgbClr val="FFD59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Process-Related </a:t>
          </a:r>
        </a:p>
      </xdr:txBody>
    </xdr:sp>
    <xdr:clientData/>
  </xdr:twoCellAnchor>
  <xdr:twoCellAnchor>
    <xdr:from>
      <xdr:col>5</xdr:col>
      <xdr:colOff>504825</xdr:colOff>
      <xdr:row>0</xdr:row>
      <xdr:rowOff>0</xdr:rowOff>
    </xdr:from>
    <xdr:to>
      <xdr:col>9</xdr:col>
      <xdr:colOff>438150</xdr:colOff>
      <xdr:row>0</xdr:row>
      <xdr:rowOff>0</xdr:rowOff>
    </xdr:to>
    <xdr:grpSp>
      <xdr:nvGrpSpPr>
        <xdr:cNvPr id="15" name="Group 15"/>
        <xdr:cNvGrpSpPr>
          <a:grpSpLocks/>
        </xdr:cNvGrpSpPr>
      </xdr:nvGrpSpPr>
      <xdr:grpSpPr>
        <a:xfrm>
          <a:off x="5172075" y="0"/>
          <a:ext cx="6124575" cy="0"/>
          <a:chOff x="287" y="498"/>
          <a:chExt cx="283" cy="87"/>
        </a:xfrm>
        <a:solidFill>
          <a:srgbClr val="FFFFFF"/>
        </a:solidFill>
      </xdr:grpSpPr>
      <xdr:sp>
        <xdr:nvSpPr>
          <xdr:cNvPr id="16" name="Line 16"/>
          <xdr:cNvSpPr>
            <a:spLocks/>
          </xdr:cNvSpPr>
        </xdr:nvSpPr>
        <xdr:spPr>
          <a:xfrm>
            <a:off x="569" y="499"/>
            <a:ext cx="0" cy="86"/>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287" y="498"/>
            <a:ext cx="0" cy="86"/>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287" y="584"/>
            <a:ext cx="283"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287" y="498"/>
            <a:ext cx="283"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123825</xdr:colOff>
      <xdr:row>0</xdr:row>
      <xdr:rowOff>0</xdr:rowOff>
    </xdr:from>
    <xdr:to>
      <xdr:col>9</xdr:col>
      <xdr:colOff>381000</xdr:colOff>
      <xdr:row>0</xdr:row>
      <xdr:rowOff>0</xdr:rowOff>
    </xdr:to>
    <xdr:sp>
      <xdr:nvSpPr>
        <xdr:cNvPr id="20" name="Text Box 20"/>
        <xdr:cNvSpPr txBox="1">
          <a:spLocks noChangeArrowheads="1"/>
        </xdr:cNvSpPr>
      </xdr:nvSpPr>
      <xdr:spPr>
        <a:xfrm>
          <a:off x="9420225" y="0"/>
          <a:ext cx="1819275" cy="0"/>
        </a:xfrm>
        <a:prstGeom prst="rect">
          <a:avLst/>
        </a:prstGeom>
        <a:solidFill>
          <a:srgbClr val="FFD59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Combustion-Related</a:t>
          </a:r>
        </a:p>
      </xdr:txBody>
    </xdr:sp>
    <xdr:clientData/>
  </xdr:twoCellAnchor>
  <xdr:twoCellAnchor>
    <xdr:from>
      <xdr:col>14</xdr:col>
      <xdr:colOff>123825</xdr:colOff>
      <xdr:row>0</xdr:row>
      <xdr:rowOff>0</xdr:rowOff>
    </xdr:from>
    <xdr:to>
      <xdr:col>15</xdr:col>
      <xdr:colOff>123825</xdr:colOff>
      <xdr:row>0</xdr:row>
      <xdr:rowOff>0</xdr:rowOff>
    </xdr:to>
    <xdr:sp>
      <xdr:nvSpPr>
        <xdr:cNvPr id="21" name="Text Box 21"/>
        <xdr:cNvSpPr txBox="1">
          <a:spLocks noChangeArrowheads="1"/>
        </xdr:cNvSpPr>
      </xdr:nvSpPr>
      <xdr:spPr>
        <a:xfrm>
          <a:off x="13944600" y="0"/>
          <a:ext cx="0" cy="0"/>
        </a:xfrm>
        <a:prstGeom prst="rect">
          <a:avLst/>
        </a:prstGeom>
        <a:solidFill>
          <a:srgbClr val="006411"/>
        </a:solidFill>
        <a:ln w="9525" cmpd="sng">
          <a:noFill/>
        </a:ln>
      </xdr:spPr>
      <xdr:txBody>
        <a:bodyPr vertOverflow="clip" wrap="square" lIns="27432" tIns="22860" rIns="27432" bIns="0"/>
        <a:p>
          <a:pPr algn="ctr">
            <a:defRPr/>
          </a:pPr>
          <a:r>
            <a:rPr lang="en-US" cap="none" sz="1000" b="0" i="1" u="none" baseline="0">
              <a:solidFill>
                <a:srgbClr val="FFFFFF"/>
              </a:solidFill>
              <a:latin typeface="Arial"/>
              <a:ea typeface="Arial"/>
              <a:cs typeface="Arial"/>
            </a:rPr>
            <a:t>Related Spreadsheets</a:t>
          </a:r>
        </a:p>
      </xdr:txBody>
    </xdr:sp>
    <xdr:clientData/>
  </xdr:twoCellAnchor>
  <xdr:twoCellAnchor>
    <xdr:from>
      <xdr:col>14</xdr:col>
      <xdr:colOff>190500</xdr:colOff>
      <xdr:row>0</xdr:row>
      <xdr:rowOff>0</xdr:rowOff>
    </xdr:from>
    <xdr:to>
      <xdr:col>14</xdr:col>
      <xdr:colOff>476250</xdr:colOff>
      <xdr:row>0</xdr:row>
      <xdr:rowOff>0</xdr:rowOff>
    </xdr:to>
    <xdr:grpSp>
      <xdr:nvGrpSpPr>
        <xdr:cNvPr id="22" name="Group 22"/>
        <xdr:cNvGrpSpPr>
          <a:grpSpLocks/>
        </xdr:cNvGrpSpPr>
      </xdr:nvGrpSpPr>
      <xdr:grpSpPr>
        <a:xfrm>
          <a:off x="13944600" y="0"/>
          <a:ext cx="0" cy="0"/>
          <a:chOff x="908" y="378"/>
          <a:chExt cx="83" cy="48"/>
        </a:xfrm>
        <a:solidFill>
          <a:srgbClr val="FFFFFF"/>
        </a:solidFill>
      </xdr:grpSpPr>
      <xdr:pic>
        <xdr:nvPicPr>
          <xdr:cNvPr id="23" name="Picture 24"/>
          <xdr:cNvPicPr preferRelativeResize="1">
            <a:picLocks noChangeAspect="0"/>
          </xdr:cNvPicPr>
        </xdr:nvPicPr>
        <xdr:blipFill>
          <a:blip r:embed="rId1"/>
          <a:stretch>
            <a:fillRect/>
          </a:stretch>
        </xdr:blipFill>
        <xdr:spPr>
          <a:xfrm>
            <a:off x="927" y="382"/>
            <a:ext cx="49" cy="40"/>
          </a:xfrm>
          <a:prstGeom prst="rect">
            <a:avLst/>
          </a:prstGeom>
          <a:noFill/>
          <a:ln w="9525" cmpd="sng">
            <a:noFill/>
          </a:ln>
        </xdr:spPr>
      </xdr:pic>
    </xdr:grpSp>
    <xdr:clientData/>
  </xdr:twoCellAnchor>
  <xdr:twoCellAnchor>
    <xdr:from>
      <xdr:col>14</xdr:col>
      <xdr:colOff>619125</xdr:colOff>
      <xdr:row>0</xdr:row>
      <xdr:rowOff>0</xdr:rowOff>
    </xdr:from>
    <xdr:to>
      <xdr:col>15</xdr:col>
      <xdr:colOff>38100</xdr:colOff>
      <xdr:row>0</xdr:row>
      <xdr:rowOff>0</xdr:rowOff>
    </xdr:to>
    <xdr:grpSp>
      <xdr:nvGrpSpPr>
        <xdr:cNvPr id="24" name="Group 25"/>
        <xdr:cNvGrpSpPr>
          <a:grpSpLocks/>
        </xdr:cNvGrpSpPr>
      </xdr:nvGrpSpPr>
      <xdr:grpSpPr>
        <a:xfrm>
          <a:off x="13944600" y="0"/>
          <a:ext cx="0" cy="0"/>
          <a:chOff x="996" y="412"/>
          <a:chExt cx="83" cy="50"/>
        </a:xfrm>
        <a:solidFill>
          <a:srgbClr val="FFFFFF"/>
        </a:solidFill>
      </xdr:grpSpPr>
      <xdr:pic>
        <xdr:nvPicPr>
          <xdr:cNvPr id="25" name="Picture 27"/>
          <xdr:cNvPicPr preferRelativeResize="1">
            <a:picLocks noChangeAspect="1"/>
          </xdr:cNvPicPr>
        </xdr:nvPicPr>
        <xdr:blipFill>
          <a:blip r:embed="rId2"/>
          <a:stretch>
            <a:fillRect/>
          </a:stretch>
        </xdr:blipFill>
        <xdr:spPr>
          <a:xfrm>
            <a:off x="1017" y="417"/>
            <a:ext cx="36" cy="43"/>
          </a:xfrm>
          <a:prstGeom prst="rect">
            <a:avLst/>
          </a:prstGeom>
          <a:noFill/>
          <a:ln w="9525" cmpd="sng">
            <a:noFill/>
          </a:ln>
        </xdr:spPr>
      </xdr:pic>
    </xdr:grpSp>
    <xdr:clientData/>
  </xdr:twoCellAnchor>
  <xdr:twoCellAnchor>
    <xdr:from>
      <xdr:col>14</xdr:col>
      <xdr:colOff>0</xdr:colOff>
      <xdr:row>0</xdr:row>
      <xdr:rowOff>0</xdr:rowOff>
    </xdr:from>
    <xdr:to>
      <xdr:col>14</xdr:col>
      <xdr:colOff>104775</xdr:colOff>
      <xdr:row>0</xdr:row>
      <xdr:rowOff>0</xdr:rowOff>
    </xdr:to>
    <xdr:sp>
      <xdr:nvSpPr>
        <xdr:cNvPr id="26" name="Text Box 28"/>
        <xdr:cNvSpPr txBox="1">
          <a:spLocks noChangeArrowheads="1"/>
        </xdr:cNvSpPr>
      </xdr:nvSpPr>
      <xdr:spPr>
        <a:xfrm>
          <a:off x="139446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Project Life Gross Carbon 
</a:t>
          </a:r>
          <a:r>
            <a:rPr lang="en-US" cap="none" sz="1000" b="1" i="0" u="none" baseline="0">
              <a:solidFill>
                <a:srgbClr val="000000"/>
              </a:solidFill>
              <a:latin typeface="Arial"/>
              <a:ea typeface="Arial"/>
              <a:cs typeface="Arial"/>
            </a:rPr>
            <a:t>Dioxide Emissions</a:t>
          </a:r>
        </a:p>
      </xdr:txBody>
    </xdr:sp>
    <xdr:clientData/>
  </xdr:twoCellAnchor>
  <xdr:twoCellAnchor>
    <xdr:from>
      <xdr:col>14</xdr:col>
      <xdr:colOff>0</xdr:colOff>
      <xdr:row>0</xdr:row>
      <xdr:rowOff>0</xdr:rowOff>
    </xdr:from>
    <xdr:to>
      <xdr:col>14</xdr:col>
      <xdr:colOff>19050</xdr:colOff>
      <xdr:row>0</xdr:row>
      <xdr:rowOff>0</xdr:rowOff>
    </xdr:to>
    <xdr:sp>
      <xdr:nvSpPr>
        <xdr:cNvPr id="27" name="Text Box 29"/>
        <xdr:cNvSpPr txBox="1">
          <a:spLocks noChangeArrowheads="1"/>
        </xdr:cNvSpPr>
      </xdr:nvSpPr>
      <xdr:spPr>
        <a:xfrm>
          <a:off x="13944600" y="0"/>
          <a:ext cx="0" cy="0"/>
        </a:xfrm>
        <a:prstGeom prst="rect">
          <a:avLst/>
        </a:prstGeom>
        <a:solidFill>
          <a:srgbClr val="ACCC32"/>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STEPS 6</a:t>
          </a:r>
        </a:p>
      </xdr:txBody>
    </xdr:sp>
    <xdr:clientData/>
  </xdr:twoCellAnchor>
  <xdr:twoCellAnchor>
    <xdr:from>
      <xdr:col>14</xdr:col>
      <xdr:colOff>0</xdr:colOff>
      <xdr:row>0</xdr:row>
      <xdr:rowOff>0</xdr:rowOff>
    </xdr:from>
    <xdr:to>
      <xdr:col>14</xdr:col>
      <xdr:colOff>142875</xdr:colOff>
      <xdr:row>0</xdr:row>
      <xdr:rowOff>0</xdr:rowOff>
    </xdr:to>
    <xdr:sp>
      <xdr:nvSpPr>
        <xdr:cNvPr id="28" name="Text Box 30"/>
        <xdr:cNvSpPr txBox="1">
          <a:spLocks noChangeArrowheads="1"/>
        </xdr:cNvSpPr>
      </xdr:nvSpPr>
      <xdr:spPr>
        <a:xfrm>
          <a:off x="139446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IFC Investment Life Gross Carbon Dioxide Emissions</a:t>
          </a:r>
        </a:p>
      </xdr:txBody>
    </xdr:sp>
    <xdr:clientData/>
  </xdr:twoCellAnchor>
  <xdr:twoCellAnchor>
    <xdr:from>
      <xdr:col>14</xdr:col>
      <xdr:colOff>0</xdr:colOff>
      <xdr:row>0</xdr:row>
      <xdr:rowOff>0</xdr:rowOff>
    </xdr:from>
    <xdr:to>
      <xdr:col>14</xdr:col>
      <xdr:colOff>0</xdr:colOff>
      <xdr:row>0</xdr:row>
      <xdr:rowOff>0</xdr:rowOff>
    </xdr:to>
    <xdr:sp>
      <xdr:nvSpPr>
        <xdr:cNvPr id="29" name="Text Box 31"/>
        <xdr:cNvSpPr txBox="1">
          <a:spLocks noChangeArrowheads="1"/>
        </xdr:cNvSpPr>
      </xdr:nvSpPr>
      <xdr:spPr>
        <a:xfrm>
          <a:off x="13944600" y="0"/>
          <a:ext cx="0" cy="0"/>
        </a:xfrm>
        <a:prstGeom prst="rect">
          <a:avLst/>
        </a:prstGeom>
        <a:solidFill>
          <a:srgbClr val="ACCC32"/>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STEPS 5</a:t>
          </a:r>
        </a:p>
      </xdr:txBody>
    </xdr:sp>
    <xdr:clientData/>
  </xdr:twoCellAnchor>
  <xdr:twoCellAnchor>
    <xdr:from>
      <xdr:col>13</xdr:col>
      <xdr:colOff>409575</xdr:colOff>
      <xdr:row>0</xdr:row>
      <xdr:rowOff>0</xdr:rowOff>
    </xdr:from>
    <xdr:to>
      <xdr:col>14</xdr:col>
      <xdr:colOff>0</xdr:colOff>
      <xdr:row>0</xdr:row>
      <xdr:rowOff>0</xdr:rowOff>
    </xdr:to>
    <xdr:sp>
      <xdr:nvSpPr>
        <xdr:cNvPr id="30" name="AutoShape 32"/>
        <xdr:cNvSpPr>
          <a:spLocks/>
        </xdr:cNvSpPr>
      </xdr:nvSpPr>
      <xdr:spPr>
        <a:xfrm flipV="1">
          <a:off x="13944600" y="0"/>
          <a:ext cx="0" cy="0"/>
        </a:xfrm>
        <a:prstGeom prst="bentConnector3">
          <a:avLst>
            <a:gd name="adj" fmla="val 51347"/>
          </a:avLst>
        </a:prstGeom>
        <a:noFill/>
        <a:ln w="9525" cmpd="sng">
          <a:solidFill>
            <a:srgbClr val="FFFF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400050</xdr:colOff>
      <xdr:row>0</xdr:row>
      <xdr:rowOff>0</xdr:rowOff>
    </xdr:from>
    <xdr:to>
      <xdr:col>14</xdr:col>
      <xdr:colOff>0</xdr:colOff>
      <xdr:row>0</xdr:row>
      <xdr:rowOff>0</xdr:rowOff>
    </xdr:to>
    <xdr:sp>
      <xdr:nvSpPr>
        <xdr:cNvPr id="31" name="AutoShape 33"/>
        <xdr:cNvSpPr>
          <a:spLocks/>
        </xdr:cNvSpPr>
      </xdr:nvSpPr>
      <xdr:spPr>
        <a:xfrm>
          <a:off x="13944600" y="0"/>
          <a:ext cx="0" cy="0"/>
        </a:xfrm>
        <a:prstGeom prst="bentConnector3">
          <a:avLst/>
        </a:prstGeom>
        <a:noFill/>
        <a:ln w="9525" cmpd="sng">
          <a:solidFill>
            <a:srgbClr val="FFFF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180975</xdr:colOff>
      <xdr:row>0</xdr:row>
      <xdr:rowOff>0</xdr:rowOff>
    </xdr:from>
    <xdr:to>
      <xdr:col>14</xdr:col>
      <xdr:colOff>485775</xdr:colOff>
      <xdr:row>0</xdr:row>
      <xdr:rowOff>0</xdr:rowOff>
    </xdr:to>
    <xdr:grpSp>
      <xdr:nvGrpSpPr>
        <xdr:cNvPr id="32" name="Group 34"/>
        <xdr:cNvGrpSpPr>
          <a:grpSpLocks/>
        </xdr:cNvGrpSpPr>
      </xdr:nvGrpSpPr>
      <xdr:grpSpPr>
        <a:xfrm>
          <a:off x="13944600" y="0"/>
          <a:ext cx="0" cy="0"/>
          <a:chOff x="908" y="378"/>
          <a:chExt cx="83" cy="48"/>
        </a:xfrm>
        <a:solidFill>
          <a:srgbClr val="FFFFFF"/>
        </a:solidFill>
      </xdr:grpSpPr>
      <xdr:pic>
        <xdr:nvPicPr>
          <xdr:cNvPr id="33" name="Picture 36"/>
          <xdr:cNvPicPr preferRelativeResize="1">
            <a:picLocks noChangeAspect="0"/>
          </xdr:cNvPicPr>
        </xdr:nvPicPr>
        <xdr:blipFill>
          <a:blip r:embed="rId1"/>
          <a:stretch>
            <a:fillRect/>
          </a:stretch>
        </xdr:blipFill>
        <xdr:spPr>
          <a:xfrm>
            <a:off x="927" y="382"/>
            <a:ext cx="49" cy="40"/>
          </a:xfrm>
          <a:prstGeom prst="rect">
            <a:avLst/>
          </a:prstGeom>
          <a:noFill/>
          <a:ln w="9525" cmpd="sng">
            <a:noFill/>
          </a:ln>
        </xdr:spPr>
      </xdr:pic>
    </xdr:grpSp>
    <xdr:clientData/>
  </xdr:twoCellAnchor>
  <xdr:twoCellAnchor>
    <xdr:from>
      <xdr:col>2</xdr:col>
      <xdr:colOff>0</xdr:colOff>
      <xdr:row>0</xdr:row>
      <xdr:rowOff>0</xdr:rowOff>
    </xdr:from>
    <xdr:to>
      <xdr:col>11</xdr:col>
      <xdr:colOff>238125</xdr:colOff>
      <xdr:row>0</xdr:row>
      <xdr:rowOff>0</xdr:rowOff>
    </xdr:to>
    <xdr:sp>
      <xdr:nvSpPr>
        <xdr:cNvPr id="34" name="AutoShape 37"/>
        <xdr:cNvSpPr>
          <a:spLocks/>
        </xdr:cNvSpPr>
      </xdr:nvSpPr>
      <xdr:spPr>
        <a:xfrm rot="16200000" flipH="1">
          <a:off x="628650" y="0"/>
          <a:ext cx="12287250" cy="0"/>
        </a:xfrm>
        <a:prstGeom prst="bentConnector2">
          <a:avLst/>
        </a:prstGeom>
        <a:noFill/>
        <a:ln w="9525" cmpd="sng">
          <a:solidFill>
            <a:srgbClr val="FFFF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428625</xdr:colOff>
      <xdr:row>0</xdr:row>
      <xdr:rowOff>0</xdr:rowOff>
    </xdr:from>
    <xdr:to>
      <xdr:col>8</xdr:col>
      <xdr:colOff>428625</xdr:colOff>
      <xdr:row>0</xdr:row>
      <xdr:rowOff>0</xdr:rowOff>
    </xdr:to>
    <xdr:sp>
      <xdr:nvSpPr>
        <xdr:cNvPr id="35" name="Line 38"/>
        <xdr:cNvSpPr>
          <a:spLocks/>
        </xdr:cNvSpPr>
      </xdr:nvSpPr>
      <xdr:spPr>
        <a:xfrm>
          <a:off x="9725025" y="0"/>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0</xdr:row>
      <xdr:rowOff>0</xdr:rowOff>
    </xdr:from>
    <xdr:to>
      <xdr:col>2</xdr:col>
      <xdr:colOff>428625</xdr:colOff>
      <xdr:row>0</xdr:row>
      <xdr:rowOff>0</xdr:rowOff>
    </xdr:to>
    <xdr:sp>
      <xdr:nvSpPr>
        <xdr:cNvPr id="36" name="Line 39"/>
        <xdr:cNvSpPr>
          <a:spLocks/>
        </xdr:cNvSpPr>
      </xdr:nvSpPr>
      <xdr:spPr>
        <a:xfrm>
          <a:off x="1057275" y="0"/>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228600</xdr:colOff>
      <xdr:row>0</xdr:row>
      <xdr:rowOff>209550</xdr:rowOff>
    </xdr:from>
    <xdr:to>
      <xdr:col>6</xdr:col>
      <xdr:colOff>1524000</xdr:colOff>
      <xdr:row>4</xdr:row>
      <xdr:rowOff>9525</xdr:rowOff>
    </xdr:to>
    <xdr:pic>
      <xdr:nvPicPr>
        <xdr:cNvPr id="37" name="Picture 37"/>
        <xdr:cNvPicPr preferRelativeResize="1">
          <a:picLocks noChangeAspect="1"/>
        </xdr:cNvPicPr>
      </xdr:nvPicPr>
      <xdr:blipFill>
        <a:blip r:embed="rId3"/>
        <a:stretch>
          <a:fillRect/>
        </a:stretch>
      </xdr:blipFill>
      <xdr:spPr>
        <a:xfrm>
          <a:off x="6438900" y="209550"/>
          <a:ext cx="1295400"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harlie\Downloads\AusLSA%20ECC%20v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OMMON\CLIMATE\GHG_m&amp;r\Evaluation_Road%20Test%20Draft\Revised%20Tools\Final%20Versions\Mobile\Final\Final(after%20KPMG-MichaelG%20Review)\NextFinal\MOBILE_FinalWorksheet(10.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Electricity"/>
      <sheetName val="Natural Gas"/>
      <sheetName val="Air Travel"/>
      <sheetName val="Taxis &amp; Hire Cars"/>
      <sheetName val="Other Vehicles"/>
      <sheetName val="Refrigerants"/>
      <sheetName val="Water"/>
      <sheetName val="Paper"/>
      <sheetName val="Carbon Credits"/>
      <sheetName val="Notes"/>
      <sheetName val="Emissions Factors"/>
      <sheetName val="Data Collection"/>
    </sheetNames>
    <sheetDataSet>
      <sheetData sheetId="3">
        <row r="40">
          <cell r="C40" t="str">
            <v>Distance</v>
          </cell>
        </row>
        <row r="41">
          <cell r="C41" t="str">
            <v>Flights</v>
          </cell>
        </row>
      </sheetData>
      <sheetData sheetId="11">
        <row r="7">
          <cell r="D7">
            <v>51.33</v>
          </cell>
        </row>
        <row r="8">
          <cell r="C8" t="str">
            <v>ACT</v>
          </cell>
          <cell r="D8">
            <v>14.2</v>
          </cell>
        </row>
        <row r="9">
          <cell r="C9" t="str">
            <v>NSW</v>
          </cell>
          <cell r="D9">
            <v>14.2</v>
          </cell>
        </row>
        <row r="10">
          <cell r="C10" t="str">
            <v>VIC</v>
          </cell>
          <cell r="D10">
            <v>4</v>
          </cell>
        </row>
        <row r="11">
          <cell r="C11" t="str">
            <v>QLD</v>
          </cell>
          <cell r="D11">
            <v>8.6</v>
          </cell>
        </row>
        <row r="12">
          <cell r="C12" t="str">
            <v>SA</v>
          </cell>
          <cell r="D12">
            <v>10.4</v>
          </cell>
        </row>
        <row r="13">
          <cell r="C13" t="str">
            <v>WA</v>
          </cell>
          <cell r="D13">
            <v>4</v>
          </cell>
        </row>
        <row r="14">
          <cell r="C14" t="str">
            <v>TAS</v>
          </cell>
          <cell r="D14">
            <v>0</v>
          </cell>
        </row>
        <row r="15">
          <cell r="C15" t="str">
            <v>NT</v>
          </cell>
          <cell r="D15">
            <v>0</v>
          </cell>
        </row>
        <row r="19">
          <cell r="C19" t="str">
            <v>ACT</v>
          </cell>
          <cell r="D19">
            <v>0.89</v>
          </cell>
        </row>
        <row r="20">
          <cell r="C20" t="str">
            <v>NSW</v>
          </cell>
          <cell r="D20">
            <v>0.89</v>
          </cell>
        </row>
        <row r="21">
          <cell r="C21" t="str">
            <v>VIC</v>
          </cell>
          <cell r="D21">
            <v>1.22</v>
          </cell>
        </row>
        <row r="22">
          <cell r="C22" t="str">
            <v>QLD</v>
          </cell>
          <cell r="D22">
            <v>0.9</v>
          </cell>
        </row>
        <row r="23">
          <cell r="C23" t="str">
            <v>SA</v>
          </cell>
          <cell r="D23">
            <v>0.77</v>
          </cell>
        </row>
        <row r="24">
          <cell r="C24" t="str">
            <v>WA</v>
          </cell>
          <cell r="D24">
            <v>0.85</v>
          </cell>
        </row>
        <row r="25">
          <cell r="C25" t="str">
            <v>TAS</v>
          </cell>
          <cell r="D25">
            <v>0.22</v>
          </cell>
        </row>
        <row r="26">
          <cell r="C26" t="str">
            <v>NT</v>
          </cell>
          <cell r="D26">
            <v>0.68</v>
          </cell>
        </row>
        <row r="27">
          <cell r="C27" t="str">
            <v>ACT</v>
          </cell>
          <cell r="D27">
            <v>0.17</v>
          </cell>
        </row>
        <row r="28">
          <cell r="C28" t="str">
            <v>NSW</v>
          </cell>
          <cell r="D28">
            <v>0.17</v>
          </cell>
        </row>
        <row r="29">
          <cell r="C29" t="str">
            <v>VIC</v>
          </cell>
          <cell r="D29">
            <v>0.14</v>
          </cell>
        </row>
        <row r="30">
          <cell r="C30" t="str">
            <v>QLD</v>
          </cell>
          <cell r="D30">
            <v>0.13</v>
          </cell>
        </row>
        <row r="31">
          <cell r="C31" t="str">
            <v>SA</v>
          </cell>
          <cell r="D31">
            <v>0.12</v>
          </cell>
        </row>
        <row r="32">
          <cell r="C32" t="str">
            <v>WA</v>
          </cell>
          <cell r="D32">
            <v>0.1</v>
          </cell>
        </row>
        <row r="33">
          <cell r="C33" t="str">
            <v>TAS</v>
          </cell>
          <cell r="D33">
            <v>0.02</v>
          </cell>
        </row>
        <row r="34">
          <cell r="C34" t="str">
            <v>NT</v>
          </cell>
          <cell r="D34">
            <v>0.1</v>
          </cell>
        </row>
        <row r="67">
          <cell r="C67" t="str">
            <v>CO2</v>
          </cell>
          <cell r="D67">
            <v>1</v>
          </cell>
        </row>
        <row r="68">
          <cell r="C68" t="str">
            <v>Forane FX-80</v>
          </cell>
          <cell r="D68">
            <v>2360</v>
          </cell>
        </row>
        <row r="69">
          <cell r="C69" t="str">
            <v>Isceon 89</v>
          </cell>
          <cell r="D69">
            <v>3090</v>
          </cell>
        </row>
        <row r="70">
          <cell r="C70" t="str">
            <v>R11</v>
          </cell>
          <cell r="D70">
            <v>4750</v>
          </cell>
        </row>
        <row r="71">
          <cell r="C71" t="str">
            <v>R12</v>
          </cell>
          <cell r="D71">
            <v>10890</v>
          </cell>
        </row>
        <row r="72">
          <cell r="C72" t="str">
            <v>R13</v>
          </cell>
          <cell r="D72">
            <v>8100</v>
          </cell>
        </row>
        <row r="73">
          <cell r="C73" t="str">
            <v>R14</v>
          </cell>
          <cell r="D73">
            <v>6500</v>
          </cell>
        </row>
        <row r="74">
          <cell r="C74" t="str">
            <v>R22</v>
          </cell>
          <cell r="D74">
            <v>1810</v>
          </cell>
        </row>
        <row r="75">
          <cell r="C75" t="str">
            <v>R23</v>
          </cell>
          <cell r="D75">
            <v>11700</v>
          </cell>
        </row>
        <row r="76">
          <cell r="C76" t="str">
            <v>R32</v>
          </cell>
          <cell r="D76">
            <v>650</v>
          </cell>
        </row>
        <row r="77">
          <cell r="C77" t="str">
            <v>R41</v>
          </cell>
          <cell r="D77">
            <v>150</v>
          </cell>
        </row>
        <row r="78">
          <cell r="C78" t="str">
            <v>R43 (HFC43-I0mee)</v>
          </cell>
          <cell r="D78">
            <v>1300</v>
          </cell>
        </row>
        <row r="79">
          <cell r="C79" t="str">
            <v>R113</v>
          </cell>
          <cell r="D79">
            <v>6130</v>
          </cell>
        </row>
        <row r="80">
          <cell r="C80" t="str">
            <v>R114</v>
          </cell>
          <cell r="D80">
            <v>10040</v>
          </cell>
        </row>
        <row r="81">
          <cell r="C81" t="str">
            <v>R115</v>
          </cell>
          <cell r="D81">
            <v>7370</v>
          </cell>
        </row>
        <row r="82">
          <cell r="C82" t="str">
            <v>R123</v>
          </cell>
          <cell r="D82">
            <v>77</v>
          </cell>
        </row>
        <row r="83">
          <cell r="C83" t="str">
            <v>R124</v>
          </cell>
          <cell r="D83">
            <v>609</v>
          </cell>
        </row>
        <row r="84">
          <cell r="C84" t="str">
            <v>R125</v>
          </cell>
          <cell r="D84">
            <v>2800</v>
          </cell>
        </row>
        <row r="85">
          <cell r="C85" t="str">
            <v>R134</v>
          </cell>
          <cell r="D85">
            <v>1000</v>
          </cell>
        </row>
        <row r="86">
          <cell r="C86" t="str">
            <v>R134a</v>
          </cell>
          <cell r="D86">
            <v>1300</v>
          </cell>
        </row>
        <row r="87">
          <cell r="C87" t="str">
            <v>R141b</v>
          </cell>
          <cell r="D87">
            <v>440</v>
          </cell>
        </row>
        <row r="88">
          <cell r="C88" t="str">
            <v>R142b</v>
          </cell>
          <cell r="D88">
            <v>1800</v>
          </cell>
        </row>
        <row r="89">
          <cell r="C89" t="str">
            <v>R143</v>
          </cell>
          <cell r="D89">
            <v>300</v>
          </cell>
        </row>
        <row r="90">
          <cell r="C90" t="str">
            <v>R143a</v>
          </cell>
          <cell r="D90">
            <v>3800</v>
          </cell>
        </row>
        <row r="91">
          <cell r="C91" t="str">
            <v>R152a</v>
          </cell>
          <cell r="D91">
            <v>140</v>
          </cell>
        </row>
        <row r="92">
          <cell r="C92" t="str">
            <v>R227ea</v>
          </cell>
          <cell r="D92">
            <v>2900</v>
          </cell>
        </row>
        <row r="93">
          <cell r="C93" t="str">
            <v>R236fa</v>
          </cell>
          <cell r="D93">
            <v>6300</v>
          </cell>
        </row>
        <row r="94">
          <cell r="C94" t="str">
            <v>R245fa</v>
          </cell>
          <cell r="D94">
            <v>560</v>
          </cell>
        </row>
        <row r="95">
          <cell r="C95" t="str">
            <v>R290</v>
          </cell>
          <cell r="D95">
            <v>20</v>
          </cell>
        </row>
        <row r="96">
          <cell r="C96" t="str">
            <v>R401a</v>
          </cell>
          <cell r="D96">
            <v>1127</v>
          </cell>
        </row>
        <row r="97">
          <cell r="C97" t="str">
            <v>R401b</v>
          </cell>
          <cell r="D97">
            <v>1224</v>
          </cell>
        </row>
        <row r="98">
          <cell r="C98" t="str">
            <v>R401c</v>
          </cell>
          <cell r="D98">
            <v>901</v>
          </cell>
        </row>
        <row r="99">
          <cell r="C99" t="str">
            <v>R402a</v>
          </cell>
          <cell r="D99">
            <v>2250</v>
          </cell>
        </row>
        <row r="100">
          <cell r="C100" t="str">
            <v>R402b</v>
          </cell>
          <cell r="D100">
            <v>1960</v>
          </cell>
        </row>
        <row r="101">
          <cell r="C101" t="str">
            <v>R403b</v>
          </cell>
          <cell r="D101">
            <v>3570</v>
          </cell>
        </row>
        <row r="102">
          <cell r="C102" t="str">
            <v>R404a</v>
          </cell>
          <cell r="D102">
            <v>3260</v>
          </cell>
        </row>
        <row r="103">
          <cell r="C103" t="str">
            <v>R406a</v>
          </cell>
          <cell r="D103">
            <v>1943</v>
          </cell>
        </row>
        <row r="104">
          <cell r="C104" t="str">
            <v>R407a</v>
          </cell>
          <cell r="D104">
            <v>1990</v>
          </cell>
        </row>
        <row r="105">
          <cell r="C105" t="str">
            <v>R407c</v>
          </cell>
          <cell r="D105">
            <v>1526</v>
          </cell>
        </row>
        <row r="106">
          <cell r="C106" t="str">
            <v>R407e</v>
          </cell>
          <cell r="D106">
            <v>1400</v>
          </cell>
        </row>
        <row r="107">
          <cell r="C107" t="str">
            <v>R408a</v>
          </cell>
          <cell r="D107">
            <v>2795</v>
          </cell>
        </row>
        <row r="108">
          <cell r="C108" t="str">
            <v>R409a</v>
          </cell>
          <cell r="D108">
            <v>1585</v>
          </cell>
        </row>
        <row r="109">
          <cell r="C109" t="str">
            <v>R409b</v>
          </cell>
          <cell r="D109">
            <v>1270</v>
          </cell>
        </row>
        <row r="110">
          <cell r="C110" t="str">
            <v>R410a</v>
          </cell>
          <cell r="D110">
            <v>1725</v>
          </cell>
        </row>
        <row r="111">
          <cell r="C111" t="str">
            <v>R413a</v>
          </cell>
          <cell r="D111">
            <v>1774</v>
          </cell>
        </row>
        <row r="112">
          <cell r="C112" t="str">
            <v>R417a</v>
          </cell>
          <cell r="D112">
            <v>1950</v>
          </cell>
        </row>
        <row r="113">
          <cell r="C113" t="str">
            <v>R422a</v>
          </cell>
          <cell r="D113">
            <v>2530</v>
          </cell>
        </row>
        <row r="114">
          <cell r="C114" t="str">
            <v>R422d</v>
          </cell>
          <cell r="D114">
            <v>2230</v>
          </cell>
        </row>
        <row r="115">
          <cell r="C115" t="str">
            <v>R427a</v>
          </cell>
          <cell r="D115">
            <v>1830</v>
          </cell>
        </row>
        <row r="116">
          <cell r="C116" t="str">
            <v>R502a</v>
          </cell>
          <cell r="D116">
            <v>4657</v>
          </cell>
        </row>
        <row r="117">
          <cell r="C117" t="str">
            <v>R507</v>
          </cell>
          <cell r="D117">
            <v>3300</v>
          </cell>
        </row>
        <row r="118">
          <cell r="C118" t="str">
            <v>R508b</v>
          </cell>
          <cell r="D118">
            <v>10350</v>
          </cell>
        </row>
        <row r="119">
          <cell r="C119" t="str">
            <v>R600a</v>
          </cell>
          <cell r="D119">
            <v>20</v>
          </cell>
        </row>
        <row r="120">
          <cell r="C120" t="str">
            <v>R717</v>
          </cell>
          <cell r="D120">
            <v>0</v>
          </cell>
        </row>
        <row r="127">
          <cell r="C127" t="str">
            <v>A0 </v>
          </cell>
          <cell r="D127">
            <v>0.999949</v>
          </cell>
        </row>
        <row r="128">
          <cell r="C128" t="str">
            <v>A1</v>
          </cell>
          <cell r="D128">
            <v>0.499554</v>
          </cell>
        </row>
        <row r="129">
          <cell r="C129" t="str">
            <v>A2</v>
          </cell>
          <cell r="D129">
            <v>0.24948</v>
          </cell>
        </row>
        <row r="130">
          <cell r="C130" t="str">
            <v>A3</v>
          </cell>
          <cell r="D130">
            <v>0.12474</v>
          </cell>
        </row>
        <row r="131">
          <cell r="C131" t="str">
            <v>A3</v>
          </cell>
          <cell r="D131">
            <v>0.158907</v>
          </cell>
        </row>
        <row r="132">
          <cell r="C132" t="str">
            <v>A4</v>
          </cell>
          <cell r="D132">
            <v>0.06237</v>
          </cell>
        </row>
        <row r="133">
          <cell r="C133" t="str">
            <v>A5</v>
          </cell>
          <cell r="D133">
            <v>0.03108</v>
          </cell>
        </row>
        <row r="134">
          <cell r="C134" t="str">
            <v>Legal</v>
          </cell>
          <cell r="D134">
            <v>0.076896</v>
          </cell>
        </row>
        <row r="135">
          <cell r="C135" t="str">
            <v>Letter</v>
          </cell>
          <cell r="D135">
            <v>0.060264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me"/>
      <sheetName val="Introduction"/>
      <sheetName val="Emissions based on fuel use"/>
      <sheetName val="Emissions based on distance"/>
      <sheetName val="Reference"/>
      <sheetName val="FAQ"/>
      <sheetName val="Macros"/>
    </sheetNames>
    <sheetDataSet>
      <sheetData sheetId="4">
        <row r="196">
          <cell r="E196">
            <v>4</v>
          </cell>
          <cell r="F196">
            <v>2.2541567500000004</v>
          </cell>
          <cell r="G196">
            <v>2254.1567500000006</v>
          </cell>
          <cell r="H196">
            <v>1.6093</v>
          </cell>
          <cell r="I196">
            <v>1400.7063630149758</v>
          </cell>
        </row>
        <row r="197">
          <cell r="E197">
            <v>5</v>
          </cell>
          <cell r="F197">
            <v>1.8033254000000003</v>
          </cell>
          <cell r="G197">
            <v>1803.3254000000004</v>
          </cell>
          <cell r="H197">
            <v>1.6093</v>
          </cell>
          <cell r="I197">
            <v>1120.5650904119807</v>
          </cell>
        </row>
        <row r="198">
          <cell r="E198">
            <v>6</v>
          </cell>
          <cell r="F198">
            <v>1.502771166666667</v>
          </cell>
          <cell r="G198">
            <v>1502.7711666666669</v>
          </cell>
          <cell r="H198">
            <v>1.6093</v>
          </cell>
          <cell r="I198">
            <v>933.8042420099838</v>
          </cell>
        </row>
        <row r="199">
          <cell r="E199">
            <v>7</v>
          </cell>
          <cell r="F199">
            <v>1.2880895714285716</v>
          </cell>
          <cell r="G199">
            <v>1288.0895714285716</v>
          </cell>
          <cell r="H199">
            <v>1.6093</v>
          </cell>
          <cell r="I199">
            <v>800.4036360085576</v>
          </cell>
        </row>
        <row r="200">
          <cell r="E200">
            <v>8</v>
          </cell>
          <cell r="F200">
            <v>1.1270783750000002</v>
          </cell>
          <cell r="G200">
            <v>1127.0783750000003</v>
          </cell>
          <cell r="H200">
            <v>1.6093</v>
          </cell>
          <cell r="I200">
            <v>700.3531815074879</v>
          </cell>
        </row>
        <row r="201">
          <cell r="E201">
            <v>9</v>
          </cell>
          <cell r="F201">
            <v>1.0018474444444445</v>
          </cell>
          <cell r="G201">
            <v>1001.8474444444445</v>
          </cell>
          <cell r="H201">
            <v>1.6093</v>
          </cell>
          <cell r="I201">
            <v>622.5361613399891</v>
          </cell>
        </row>
        <row r="202">
          <cell r="E202">
            <v>10</v>
          </cell>
          <cell r="F202">
            <v>0.9016627000000002</v>
          </cell>
          <cell r="G202">
            <v>901.6627000000002</v>
          </cell>
          <cell r="H202">
            <v>1.6093</v>
          </cell>
          <cell r="I202">
            <v>560.2825452059903</v>
          </cell>
        </row>
        <row r="203">
          <cell r="E203">
            <v>11</v>
          </cell>
          <cell r="F203">
            <v>0.8196933636363638</v>
          </cell>
          <cell r="G203">
            <v>819.6933636363638</v>
          </cell>
          <cell r="H203">
            <v>1.6093</v>
          </cell>
          <cell r="I203">
            <v>509.3477683690821</v>
          </cell>
        </row>
        <row r="204">
          <cell r="E204">
            <v>12</v>
          </cell>
          <cell r="F204">
            <v>0.7513855833333335</v>
          </cell>
          <cell r="G204">
            <v>751.3855833333334</v>
          </cell>
          <cell r="H204">
            <v>1.6093</v>
          </cell>
          <cell r="I204">
            <v>466.9021210049919</v>
          </cell>
        </row>
        <row r="205">
          <cell r="E205">
            <v>13</v>
          </cell>
          <cell r="F205">
            <v>0.6935866923076924</v>
          </cell>
          <cell r="G205">
            <v>693.5866923076925</v>
          </cell>
          <cell r="H205">
            <v>1.6093</v>
          </cell>
          <cell r="I205">
            <v>430.9865732353772</v>
          </cell>
        </row>
        <row r="206">
          <cell r="E206">
            <v>14</v>
          </cell>
          <cell r="F206">
            <v>0.6440447857142858</v>
          </cell>
          <cell r="G206">
            <v>644.0447857142858</v>
          </cell>
          <cell r="H206">
            <v>1.6093</v>
          </cell>
          <cell r="I206">
            <v>400.2018180042788</v>
          </cell>
        </row>
        <row r="207">
          <cell r="E207">
            <v>15</v>
          </cell>
          <cell r="F207">
            <v>0.6011084666666667</v>
          </cell>
          <cell r="G207">
            <v>601.1084666666667</v>
          </cell>
          <cell r="H207">
            <v>1.6093</v>
          </cell>
          <cell r="I207">
            <v>373.52169680399345</v>
          </cell>
        </row>
        <row r="208">
          <cell r="E208">
            <v>16</v>
          </cell>
          <cell r="F208">
            <v>0.5635391875000001</v>
          </cell>
          <cell r="G208">
            <v>563.5391875000001</v>
          </cell>
          <cell r="H208">
            <v>1.6093</v>
          </cell>
          <cell r="I208">
            <v>350.17659075374394</v>
          </cell>
        </row>
        <row r="209">
          <cell r="E209">
            <v>17</v>
          </cell>
          <cell r="F209">
            <v>0.5303898235294119</v>
          </cell>
          <cell r="G209">
            <v>530.3898235294118</v>
          </cell>
          <cell r="H209">
            <v>1.6093</v>
          </cell>
          <cell r="I209">
            <v>329.5779677682296</v>
          </cell>
        </row>
        <row r="210">
          <cell r="E210">
            <v>18</v>
          </cell>
          <cell r="F210">
            <v>0.5009237222222223</v>
          </cell>
          <cell r="G210">
            <v>500.92372222222224</v>
          </cell>
          <cell r="H210">
            <v>1.6093</v>
          </cell>
          <cell r="I210">
            <v>311.26808066999456</v>
          </cell>
        </row>
        <row r="211">
          <cell r="E211">
            <v>19</v>
          </cell>
          <cell r="F211">
            <v>0.47455931578947375</v>
          </cell>
          <cell r="G211">
            <v>474.55931578947377</v>
          </cell>
          <cell r="H211">
            <v>1.6093</v>
          </cell>
          <cell r="I211">
            <v>294.88555010841594</v>
          </cell>
        </row>
        <row r="212">
          <cell r="E212">
            <v>20</v>
          </cell>
          <cell r="F212">
            <v>0.4508313500000001</v>
          </cell>
          <cell r="G212">
            <v>450.8313500000001</v>
          </cell>
          <cell r="H212">
            <v>1.6093</v>
          </cell>
          <cell r="I212">
            <v>280.1412726029952</v>
          </cell>
        </row>
        <row r="213">
          <cell r="E213">
            <v>21</v>
          </cell>
          <cell r="F213">
            <v>0.42936319047619054</v>
          </cell>
          <cell r="G213">
            <v>429.36319047619054</v>
          </cell>
          <cell r="H213">
            <v>1.6093</v>
          </cell>
          <cell r="I213">
            <v>266.80121200285254</v>
          </cell>
        </row>
        <row r="214">
          <cell r="E214">
            <v>22</v>
          </cell>
          <cell r="F214">
            <v>0.4098466818181819</v>
          </cell>
          <cell r="G214">
            <v>409.8466818181819</v>
          </cell>
          <cell r="H214">
            <v>1.6093</v>
          </cell>
          <cell r="I214">
            <v>254.67388418454104</v>
          </cell>
        </row>
        <row r="215">
          <cell r="E215">
            <v>23</v>
          </cell>
          <cell r="F215">
            <v>0.3920272608695653</v>
          </cell>
          <cell r="G215">
            <v>392.0272608695653</v>
          </cell>
          <cell r="H215">
            <v>1.6093</v>
          </cell>
          <cell r="I215">
            <v>243.60110661130014</v>
          </cell>
        </row>
        <row r="216">
          <cell r="E216">
            <v>24</v>
          </cell>
          <cell r="F216">
            <v>0.37569279166666675</v>
          </cell>
          <cell r="G216">
            <v>375.6927916666667</v>
          </cell>
          <cell r="H216">
            <v>1.6093</v>
          </cell>
          <cell r="I216">
            <v>233.45106050249595</v>
          </cell>
        </row>
        <row r="217">
          <cell r="E217">
            <v>25</v>
          </cell>
          <cell r="F217">
            <v>0.3606650800000001</v>
          </cell>
          <cell r="G217">
            <v>360.6650800000001</v>
          </cell>
          <cell r="H217">
            <v>1.6093</v>
          </cell>
          <cell r="I217">
            <v>224.11301808239614</v>
          </cell>
        </row>
        <row r="218">
          <cell r="E218">
            <v>26</v>
          </cell>
          <cell r="F218">
            <v>0.3467933461538462</v>
          </cell>
          <cell r="G218">
            <v>346.79334615384624</v>
          </cell>
          <cell r="H218">
            <v>1.6093</v>
          </cell>
          <cell r="I218">
            <v>215.4932866176886</v>
          </cell>
        </row>
        <row r="219">
          <cell r="E219">
            <v>27</v>
          </cell>
          <cell r="F219">
            <v>0.3339491481481482</v>
          </cell>
          <cell r="G219">
            <v>333.9491481481482</v>
          </cell>
          <cell r="H219">
            <v>1.6093</v>
          </cell>
          <cell r="I219">
            <v>207.5120537799964</v>
          </cell>
        </row>
        <row r="220">
          <cell r="E220">
            <v>28</v>
          </cell>
          <cell r="F220">
            <v>0.3220223928571429</v>
          </cell>
          <cell r="G220">
            <v>322.0223928571429</v>
          </cell>
          <cell r="H220">
            <v>1.6093</v>
          </cell>
          <cell r="I220">
            <v>200.1009090021394</v>
          </cell>
        </row>
        <row r="221">
          <cell r="E221">
            <v>29</v>
          </cell>
          <cell r="F221">
            <v>0.31091817241379316</v>
          </cell>
          <cell r="G221">
            <v>310.9181724137932</v>
          </cell>
          <cell r="H221">
            <v>1.6093</v>
          </cell>
          <cell r="I221">
            <v>193.20087765723804</v>
          </cell>
        </row>
        <row r="222">
          <cell r="E222">
            <v>30</v>
          </cell>
          <cell r="F222">
            <v>0.30055423333333336</v>
          </cell>
          <cell r="G222">
            <v>300.55423333333334</v>
          </cell>
          <cell r="H222">
            <v>1.6093</v>
          </cell>
          <cell r="I222">
            <v>186.76084840199672</v>
          </cell>
        </row>
        <row r="223">
          <cell r="E223">
            <v>31</v>
          </cell>
          <cell r="F223">
            <v>0.29085893548387104</v>
          </cell>
          <cell r="G223">
            <v>290.85893548387105</v>
          </cell>
          <cell r="H223">
            <v>1.6093</v>
          </cell>
          <cell r="I223">
            <v>180.7363049051582</v>
          </cell>
        </row>
        <row r="224">
          <cell r="E224">
            <v>32</v>
          </cell>
          <cell r="F224">
            <v>0.28176959375000005</v>
          </cell>
          <cell r="G224">
            <v>281.76959375000007</v>
          </cell>
          <cell r="H224">
            <v>1.6093</v>
          </cell>
          <cell r="I224">
            <v>175.08829537687197</v>
          </cell>
        </row>
        <row r="225">
          <cell r="E225">
            <v>33</v>
          </cell>
          <cell r="F225">
            <v>0.27323112121212123</v>
          </cell>
          <cell r="G225">
            <v>273.23112121212125</v>
          </cell>
          <cell r="H225">
            <v>1.6093</v>
          </cell>
          <cell r="I225">
            <v>169.78258945636068</v>
          </cell>
        </row>
        <row r="226">
          <cell r="E226">
            <v>34</v>
          </cell>
          <cell r="F226">
            <v>0.26519491176470594</v>
          </cell>
          <cell r="G226">
            <v>265.1949117647059</v>
          </cell>
          <cell r="H226">
            <v>1.6093</v>
          </cell>
          <cell r="I226">
            <v>164.7889838841148</v>
          </cell>
        </row>
        <row r="227">
          <cell r="E227">
            <v>35</v>
          </cell>
          <cell r="F227">
            <v>0.25761791428571434</v>
          </cell>
          <cell r="G227">
            <v>257.61791428571433</v>
          </cell>
          <cell r="H227">
            <v>1.6093</v>
          </cell>
          <cell r="I227">
            <v>160.0807272017115</v>
          </cell>
        </row>
        <row r="228">
          <cell r="E228">
            <v>36</v>
          </cell>
          <cell r="F228">
            <v>0.25046186111111113</v>
          </cell>
          <cell r="G228">
            <v>250.46186111111112</v>
          </cell>
          <cell r="H228">
            <v>1.6093</v>
          </cell>
          <cell r="I228">
            <v>155.63404033499728</v>
          </cell>
        </row>
        <row r="229">
          <cell r="E229">
            <v>37</v>
          </cell>
          <cell r="F229">
            <v>0.24369262162162167</v>
          </cell>
          <cell r="G229">
            <v>243.69262162162167</v>
          </cell>
          <cell r="H229">
            <v>1.6093</v>
          </cell>
          <cell r="I229">
            <v>151.4277149205379</v>
          </cell>
        </row>
        <row r="230">
          <cell r="E230">
            <v>38</v>
          </cell>
          <cell r="F230">
            <v>0.23727965789473687</v>
          </cell>
          <cell r="G230">
            <v>237.27965789473689</v>
          </cell>
          <cell r="H230">
            <v>1.6093</v>
          </cell>
          <cell r="I230">
            <v>147.44277505420797</v>
          </cell>
        </row>
        <row r="231">
          <cell r="E231">
            <v>39</v>
          </cell>
          <cell r="F231">
            <v>0.23119556410256414</v>
          </cell>
          <cell r="G231">
            <v>231.19556410256413</v>
          </cell>
          <cell r="H231">
            <v>1.6093</v>
          </cell>
          <cell r="I231">
            <v>143.66219107845905</v>
          </cell>
        </row>
        <row r="232">
          <cell r="E232">
            <v>40</v>
          </cell>
          <cell r="F232">
            <v>0.22541567500000004</v>
          </cell>
          <cell r="G232">
            <v>225.41567500000005</v>
          </cell>
          <cell r="H232">
            <v>1.6093</v>
          </cell>
          <cell r="I232">
            <v>140.0706363014976</v>
          </cell>
        </row>
        <row r="233">
          <cell r="E233">
            <v>41</v>
          </cell>
          <cell r="F233">
            <v>0.2199177317073171</v>
          </cell>
          <cell r="G233">
            <v>219.9177317073171</v>
          </cell>
          <cell r="H233">
            <v>1.6093</v>
          </cell>
          <cell r="I233">
            <v>136.6542793185342</v>
          </cell>
        </row>
        <row r="234">
          <cell r="E234">
            <v>42</v>
          </cell>
          <cell r="F234">
            <v>0.21468159523809527</v>
          </cell>
          <cell r="G234">
            <v>214.68159523809527</v>
          </cell>
          <cell r="H234">
            <v>1.6093</v>
          </cell>
          <cell r="I234">
            <v>133.40060600142627</v>
          </cell>
        </row>
        <row r="235">
          <cell r="E235">
            <v>43</v>
          </cell>
          <cell r="F235">
            <v>0.20968900000000004</v>
          </cell>
          <cell r="G235">
            <v>209.68900000000005</v>
          </cell>
          <cell r="H235">
            <v>1.6093</v>
          </cell>
          <cell r="I235">
            <v>130.2982663269745</v>
          </cell>
        </row>
        <row r="236">
          <cell r="E236">
            <v>44</v>
          </cell>
          <cell r="F236">
            <v>0.20492334090909095</v>
          </cell>
          <cell r="G236">
            <v>204.92334090909094</v>
          </cell>
          <cell r="H236">
            <v>1.6093</v>
          </cell>
          <cell r="I236">
            <v>127.33694209227052</v>
          </cell>
        </row>
        <row r="237">
          <cell r="E237">
            <v>45</v>
          </cell>
          <cell r="F237">
            <v>0.20036948888888892</v>
          </cell>
          <cell r="G237">
            <v>200.36948888888892</v>
          </cell>
          <cell r="H237">
            <v>1.6093</v>
          </cell>
          <cell r="I237">
            <v>124.50723226799785</v>
          </cell>
        </row>
        <row r="238">
          <cell r="E238">
            <v>46</v>
          </cell>
          <cell r="F238">
            <v>0.19601363043478265</v>
          </cell>
          <cell r="G238">
            <v>196.01363043478264</v>
          </cell>
          <cell r="H238">
            <v>1.6093</v>
          </cell>
          <cell r="I238">
            <v>121.80055330565007</v>
          </cell>
        </row>
        <row r="239">
          <cell r="E239">
            <v>47</v>
          </cell>
          <cell r="F239">
            <v>0.1918431276595745</v>
          </cell>
          <cell r="G239">
            <v>191.84312765957452</v>
          </cell>
          <cell r="H239">
            <v>1.6093</v>
          </cell>
          <cell r="I239">
            <v>119.20905217148731</v>
          </cell>
        </row>
        <row r="240">
          <cell r="E240">
            <v>48</v>
          </cell>
          <cell r="F240">
            <v>0.18784639583333337</v>
          </cell>
          <cell r="G240">
            <v>187.84639583333336</v>
          </cell>
          <cell r="H240">
            <v>1.6093</v>
          </cell>
          <cell r="I240">
            <v>116.72553025124797</v>
          </cell>
        </row>
        <row r="241">
          <cell r="E241">
            <v>49</v>
          </cell>
          <cell r="F241">
            <v>0.1840127959183674</v>
          </cell>
          <cell r="G241">
            <v>184.0127959183674</v>
          </cell>
          <cell r="H241">
            <v>1.6093</v>
          </cell>
          <cell r="I241">
            <v>114.3433765726511</v>
          </cell>
        </row>
        <row r="242">
          <cell r="E242">
            <v>50</v>
          </cell>
          <cell r="F242">
            <v>0.18033254000000004</v>
          </cell>
          <cell r="G242">
            <v>180.33254000000005</v>
          </cell>
          <cell r="H242">
            <v>1.6093</v>
          </cell>
          <cell r="I242">
            <v>112.05650904119807</v>
          </cell>
        </row>
        <row r="243">
          <cell r="E243">
            <v>51</v>
          </cell>
          <cell r="F243">
            <v>0.17679660784313728</v>
          </cell>
          <cell r="G243">
            <v>176.79660784313728</v>
          </cell>
          <cell r="H243">
            <v>1.6093</v>
          </cell>
          <cell r="I243">
            <v>109.85932258940986</v>
          </cell>
        </row>
        <row r="244">
          <cell r="E244">
            <v>52</v>
          </cell>
          <cell r="F244">
            <v>0.1733966730769231</v>
          </cell>
          <cell r="G244">
            <v>173.39667307692312</v>
          </cell>
          <cell r="H244">
            <v>1.6093</v>
          </cell>
          <cell r="I244">
            <v>107.7466433088443</v>
          </cell>
        </row>
        <row r="245">
          <cell r="E245">
            <v>53</v>
          </cell>
          <cell r="F245">
            <v>0.17012503773584908</v>
          </cell>
          <cell r="G245">
            <v>170.12503773584908</v>
          </cell>
          <cell r="H245">
            <v>1.6093</v>
          </cell>
          <cell r="I245">
            <v>105.71368777471514</v>
          </cell>
        </row>
        <row r="246">
          <cell r="E246">
            <v>54</v>
          </cell>
          <cell r="F246">
            <v>0.1669745740740741</v>
          </cell>
          <cell r="G246">
            <v>166.9745740740741</v>
          </cell>
          <cell r="H246">
            <v>1.6093</v>
          </cell>
          <cell r="I246">
            <v>103.7560268899982</v>
          </cell>
        </row>
        <row r="247">
          <cell r="E247">
            <v>55</v>
          </cell>
          <cell r="F247">
            <v>0.16393867272727275</v>
          </cell>
          <cell r="G247">
            <v>163.93867272727275</v>
          </cell>
          <cell r="H247">
            <v>1.6093</v>
          </cell>
          <cell r="I247">
            <v>101.86955367381641</v>
          </cell>
        </row>
        <row r="248">
          <cell r="E248">
            <v>56</v>
          </cell>
          <cell r="F248">
            <v>0.16101119642857145</v>
          </cell>
          <cell r="G248">
            <v>161.01119642857145</v>
          </cell>
          <cell r="H248">
            <v>1.6093</v>
          </cell>
          <cell r="I248">
            <v>100.0504545010697</v>
          </cell>
        </row>
        <row r="249">
          <cell r="E249">
            <v>57</v>
          </cell>
          <cell r="F249">
            <v>0.15818643859649126</v>
          </cell>
          <cell r="G249">
            <v>158.18643859649126</v>
          </cell>
          <cell r="H249">
            <v>1.6093</v>
          </cell>
          <cell r="I249">
            <v>98.29518336947199</v>
          </cell>
        </row>
        <row r="250">
          <cell r="E250">
            <v>58</v>
          </cell>
          <cell r="F250">
            <v>0.15545908620689658</v>
          </cell>
          <cell r="G250">
            <v>155.4590862068966</v>
          </cell>
          <cell r="H250">
            <v>1.6093</v>
          </cell>
          <cell r="I250">
            <v>96.60043882861902</v>
          </cell>
        </row>
        <row r="251">
          <cell r="E251">
            <v>59</v>
          </cell>
          <cell r="F251">
            <v>0.152824186440678</v>
          </cell>
          <cell r="G251">
            <v>152.824186440678</v>
          </cell>
          <cell r="H251">
            <v>1.6093</v>
          </cell>
          <cell r="I251">
            <v>94.9631432552526</v>
          </cell>
        </row>
        <row r="252">
          <cell r="E252">
            <v>60</v>
          </cell>
          <cell r="F252">
            <v>0.15027711666666668</v>
          </cell>
          <cell r="G252">
            <v>150.27711666666667</v>
          </cell>
          <cell r="H252">
            <v>1.6093</v>
          </cell>
          <cell r="I252">
            <v>93.38042420099836</v>
          </cell>
        </row>
        <row r="253">
          <cell r="E253">
            <v>61</v>
          </cell>
          <cell r="F253">
            <v>0.1478135573770492</v>
          </cell>
          <cell r="G253">
            <v>147.81355737704922</v>
          </cell>
          <cell r="H253">
            <v>1.6093</v>
          </cell>
          <cell r="I253">
            <v>91.84959757475252</v>
          </cell>
        </row>
        <row r="254">
          <cell r="E254">
            <v>62</v>
          </cell>
          <cell r="F254">
            <v>0.14542946774193552</v>
          </cell>
          <cell r="G254">
            <v>145.42946774193553</v>
          </cell>
          <cell r="H254">
            <v>1.6093</v>
          </cell>
          <cell r="I254">
            <v>90.3681524525791</v>
          </cell>
        </row>
        <row r="255">
          <cell r="E255">
            <v>63</v>
          </cell>
          <cell r="F255">
            <v>0.14312106349206352</v>
          </cell>
          <cell r="G255">
            <v>143.1210634920635</v>
          </cell>
          <cell r="H255">
            <v>1.6093</v>
          </cell>
          <cell r="I255">
            <v>88.93373733428417</v>
          </cell>
        </row>
        <row r="256">
          <cell r="E256">
            <v>64</v>
          </cell>
          <cell r="F256">
            <v>0.14088479687500002</v>
          </cell>
          <cell r="G256">
            <v>140.88479687500003</v>
          </cell>
          <cell r="H256">
            <v>1.6093</v>
          </cell>
          <cell r="I256">
            <v>87.54414768843598</v>
          </cell>
        </row>
        <row r="257">
          <cell r="E257">
            <v>65</v>
          </cell>
          <cell r="F257">
            <v>0.1387173384615385</v>
          </cell>
          <cell r="G257">
            <v>138.7173384615385</v>
          </cell>
          <cell r="H257">
            <v>1.6093</v>
          </cell>
          <cell r="I257">
            <v>86.19731464707544</v>
          </cell>
        </row>
        <row r="258">
          <cell r="E258">
            <v>66</v>
          </cell>
          <cell r="F258">
            <v>0.13661556060606062</v>
          </cell>
          <cell r="G258">
            <v>136.61556060606063</v>
          </cell>
          <cell r="H258">
            <v>1.6093</v>
          </cell>
          <cell r="I258">
            <v>84.89129472818034</v>
          </cell>
        </row>
        <row r="259">
          <cell r="E259">
            <v>67</v>
          </cell>
          <cell r="F259">
            <v>0.13457652238805973</v>
          </cell>
          <cell r="G259">
            <v>134.57652238805971</v>
          </cell>
          <cell r="H259">
            <v>1.6093</v>
          </cell>
          <cell r="I259">
            <v>83.624260478506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ukofficedirect.co.uk/iso_paper_size_cp.aspx#paper_size" TargetMode="External" /><Relationship Id="rId2" Type="http://schemas.openxmlformats.org/officeDocument/2006/relationships/hyperlink" Target="http://www.ukofficedirect.co.uk/iso_paper_size_cp.aspx#paper_size" TargetMode="External" /><Relationship Id="rId3" Type="http://schemas.openxmlformats.org/officeDocument/2006/relationships/comments" Target="../comments13.xml" /><Relationship Id="rId4" Type="http://schemas.openxmlformats.org/officeDocument/2006/relationships/vmlDrawing" Target="../drawings/vmlDrawing1.vml" /><Relationship Id="rId5" Type="http://schemas.openxmlformats.org/officeDocument/2006/relationships/drawing" Target="../drawings/drawing13.xml" /><Relationship Id="rId6"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
    <tabColor indexed="47"/>
    <pageSetUpPr fitToPage="1"/>
  </sheetPr>
  <dimension ref="A2:IV78"/>
  <sheetViews>
    <sheetView zoomScale="70" zoomScaleNormal="70" zoomScaleSheetLayoutView="80" zoomScalePageLayoutView="0" workbookViewId="0" topLeftCell="A13">
      <selection activeCell="B25" sqref="B25:G25"/>
    </sheetView>
  </sheetViews>
  <sheetFormatPr defaultColWidth="0" defaultRowHeight="12.75" zeroHeight="1"/>
  <cols>
    <col min="1" max="1" width="3.7109375" style="32" customWidth="1"/>
    <col min="2" max="2" width="9.140625" style="32" customWidth="1"/>
    <col min="3" max="3" width="5.421875" style="32" customWidth="1"/>
    <col min="4" max="4" width="34.421875" style="32" customWidth="1"/>
    <col min="5" max="5" width="23.8515625" style="32" customWidth="1"/>
    <col min="6" max="6" width="7.7109375" style="32" customWidth="1"/>
    <col min="7" max="7" width="7.421875" style="32" customWidth="1"/>
    <col min="8" max="9" width="15.140625" style="32" customWidth="1"/>
    <col min="10" max="10" width="9.140625" style="32" customWidth="1"/>
    <col min="11" max="11" width="5.421875" style="32" customWidth="1"/>
    <col min="12" max="12" width="6.421875" style="32" customWidth="1"/>
    <col min="13" max="13" width="32.57421875" style="32" customWidth="1"/>
    <col min="14" max="14" width="14.140625" style="32" customWidth="1"/>
    <col min="15" max="15" width="6.28125" style="32" customWidth="1"/>
    <col min="16" max="16" width="25.7109375" style="32" customWidth="1"/>
    <col min="17" max="17" width="16.140625" style="32" customWidth="1"/>
    <col min="18" max="18" width="16.421875" style="32" customWidth="1"/>
    <col min="19" max="19" width="8.421875" style="32" customWidth="1"/>
    <col min="20" max="20" width="9.140625" style="32" customWidth="1"/>
    <col min="21" max="16384" width="0" style="32" hidden="1" customWidth="1"/>
  </cols>
  <sheetData>
    <row r="1" ht="17.25" customHeight="1"/>
    <row r="2" spans="2:7" ht="31.5" customHeight="1">
      <c r="B2" s="401" t="s">
        <v>416</v>
      </c>
      <c r="C2" s="401"/>
      <c r="D2" s="401"/>
      <c r="E2" s="401"/>
      <c r="F2" s="401"/>
      <c r="G2" s="401"/>
    </row>
    <row r="3" spans="10:18" ht="12.75">
      <c r="J3" s="29"/>
      <c r="K3" s="29"/>
      <c r="L3" s="29"/>
      <c r="M3" s="29"/>
      <c r="N3" s="29"/>
      <c r="O3" s="29"/>
      <c r="P3" s="29"/>
      <c r="Q3" s="29"/>
      <c r="R3" s="29"/>
    </row>
    <row r="4" spans="4:18" ht="27" customHeight="1">
      <c r="D4" s="100" t="s">
        <v>83</v>
      </c>
      <c r="E4" s="111"/>
      <c r="F4" s="112"/>
      <c r="G4" s="113"/>
      <c r="P4" s="29"/>
      <c r="Q4" s="29"/>
      <c r="R4" s="29"/>
    </row>
    <row r="5" spans="1:18" ht="11.25" customHeight="1">
      <c r="A5" s="92"/>
      <c r="B5" s="92"/>
      <c r="C5" s="101"/>
      <c r="D5" s="100"/>
      <c r="E5" s="102"/>
      <c r="F5" s="36"/>
      <c r="G5" s="36"/>
      <c r="H5" s="92"/>
      <c r="I5" s="92"/>
      <c r="J5" s="36"/>
      <c r="K5" s="29"/>
      <c r="L5" s="29"/>
      <c r="M5" s="29"/>
      <c r="N5" s="29"/>
      <c r="O5" s="29"/>
      <c r="P5" s="29"/>
      <c r="Q5" s="29"/>
      <c r="R5" s="29"/>
    </row>
    <row r="6" spans="1:18" ht="22.5" customHeight="1">
      <c r="A6" s="92"/>
      <c r="B6" s="92"/>
      <c r="C6" s="101"/>
      <c r="D6" s="100" t="s">
        <v>84</v>
      </c>
      <c r="E6" s="210"/>
      <c r="F6" s="211"/>
      <c r="G6" s="212"/>
      <c r="H6" s="92"/>
      <c r="I6" s="92"/>
      <c r="J6" s="36"/>
      <c r="K6" s="29"/>
      <c r="L6" s="29"/>
      <c r="M6" s="29"/>
      <c r="N6" s="29"/>
      <c r="O6" s="29"/>
      <c r="P6" s="29"/>
      <c r="Q6" s="29"/>
      <c r="R6" s="29"/>
    </row>
    <row r="7" spans="1:18" ht="22.5" customHeight="1">
      <c r="A7" s="92"/>
      <c r="B7" s="92"/>
      <c r="C7" s="101"/>
      <c r="D7" s="100" t="s">
        <v>256</v>
      </c>
      <c r="E7" s="213"/>
      <c r="F7" s="214"/>
      <c r="G7" s="215"/>
      <c r="H7" s="92"/>
      <c r="I7" s="92"/>
      <c r="J7" s="36"/>
      <c r="K7" s="29"/>
      <c r="L7" s="29"/>
      <c r="M7" s="29"/>
      <c r="N7" s="29"/>
      <c r="O7" s="29"/>
      <c r="P7" s="29"/>
      <c r="Q7" s="29"/>
      <c r="R7" s="29"/>
    </row>
    <row r="8" spans="1:18" ht="22.5" customHeight="1">
      <c r="A8" s="92"/>
      <c r="B8" s="92"/>
      <c r="C8" s="101"/>
      <c r="D8" s="100" t="s">
        <v>85</v>
      </c>
      <c r="E8" s="347"/>
      <c r="F8" s="214"/>
      <c r="G8" s="215"/>
      <c r="H8" s="92"/>
      <c r="I8" s="92"/>
      <c r="J8" s="36"/>
      <c r="K8" s="29"/>
      <c r="L8" s="29"/>
      <c r="M8" s="29"/>
      <c r="N8" s="29"/>
      <c r="O8" s="29"/>
      <c r="P8" s="29"/>
      <c r="Q8" s="29"/>
      <c r="R8" s="29"/>
    </row>
    <row r="9" spans="1:18" ht="22.5" customHeight="1">
      <c r="A9" s="92"/>
      <c r="B9" s="92"/>
      <c r="C9" s="101"/>
      <c r="D9" s="100" t="s">
        <v>133</v>
      </c>
      <c r="E9" s="216"/>
      <c r="F9" s="217"/>
      <c r="G9" s="218"/>
      <c r="H9" s="92"/>
      <c r="I9" s="92"/>
      <c r="J9" s="36"/>
      <c r="K9" s="29"/>
      <c r="L9" s="29"/>
      <c r="M9" s="29"/>
      <c r="N9" s="29"/>
      <c r="O9" s="29"/>
      <c r="P9" s="29"/>
      <c r="Q9" s="29"/>
      <c r="R9" s="29"/>
    </row>
    <row r="10" spans="1:18" ht="5.25" customHeight="1">
      <c r="A10" s="92"/>
      <c r="B10" s="92"/>
      <c r="C10" s="101"/>
      <c r="D10" s="100"/>
      <c r="E10" s="36"/>
      <c r="F10" s="92"/>
      <c r="G10" s="92"/>
      <c r="H10" s="92"/>
      <c r="I10" s="92"/>
      <c r="J10" s="36"/>
      <c r="K10" s="29"/>
      <c r="L10" s="29"/>
      <c r="M10" s="29"/>
      <c r="N10" s="29"/>
      <c r="O10" s="29"/>
      <c r="P10" s="29"/>
      <c r="Q10" s="29"/>
      <c r="R10" s="29"/>
    </row>
    <row r="11" spans="1:18" ht="23.25" customHeight="1">
      <c r="A11" s="92"/>
      <c r="B11" s="92"/>
      <c r="C11" s="101"/>
      <c r="D11" s="100" t="s">
        <v>266</v>
      </c>
      <c r="E11" s="326">
        <f>'General Info'!E22</f>
        <v>0</v>
      </c>
      <c r="F11" s="219" t="s">
        <v>267</v>
      </c>
      <c r="G11" s="92"/>
      <c r="H11" s="92"/>
      <c r="I11" s="92"/>
      <c r="J11" s="36"/>
      <c r="K11" s="270" t="s">
        <v>266</v>
      </c>
      <c r="L11" s="311">
        <f>E11</f>
        <v>0</v>
      </c>
      <c r="M11" s="219" t="s">
        <v>267</v>
      </c>
      <c r="N11" s="29"/>
      <c r="O11" s="29"/>
      <c r="P11" s="29"/>
      <c r="Q11" s="29"/>
      <c r="R11" s="29"/>
    </row>
    <row r="12" spans="1:18" ht="5.25" customHeight="1">
      <c r="A12" s="92"/>
      <c r="B12" s="92"/>
      <c r="C12" s="101"/>
      <c r="D12" s="92"/>
      <c r="E12" s="92"/>
      <c r="F12" s="92"/>
      <c r="G12" s="92"/>
      <c r="H12" s="92"/>
      <c r="I12" s="92"/>
      <c r="J12" s="36"/>
      <c r="K12" s="270" t="s">
        <v>265</v>
      </c>
      <c r="L12" s="312">
        <f>E12/1000000</f>
        <v>0</v>
      </c>
      <c r="M12" s="219" t="s">
        <v>291</v>
      </c>
      <c r="N12" s="29"/>
      <c r="O12" s="29"/>
      <c r="P12" s="29"/>
      <c r="Q12" s="29"/>
      <c r="R12" s="29"/>
    </row>
    <row r="13" spans="1:18" ht="23.25" customHeight="1">
      <c r="A13" s="92"/>
      <c r="B13" s="92"/>
      <c r="C13" s="101"/>
      <c r="D13" s="100" t="s">
        <v>289</v>
      </c>
      <c r="E13" s="327">
        <f>'General Info'!F22</f>
        <v>0</v>
      </c>
      <c r="F13" s="219" t="s">
        <v>250</v>
      </c>
      <c r="G13" s="92"/>
      <c r="H13" s="92"/>
      <c r="I13" s="92"/>
      <c r="J13" s="36"/>
      <c r="K13" s="270" t="s">
        <v>289</v>
      </c>
      <c r="L13" s="313">
        <f>E13</f>
        <v>0</v>
      </c>
      <c r="M13" s="219" t="s">
        <v>250</v>
      </c>
      <c r="N13" s="29"/>
      <c r="O13" s="29"/>
      <c r="P13" s="29"/>
      <c r="Q13" s="29"/>
      <c r="R13" s="29"/>
    </row>
    <row r="14" spans="1:18" ht="5.25" customHeight="1">
      <c r="A14" s="92"/>
      <c r="B14" s="92"/>
      <c r="C14" s="92"/>
      <c r="D14" s="100"/>
      <c r="E14" s="92"/>
      <c r="F14" s="92"/>
      <c r="G14" s="92"/>
      <c r="H14" s="92"/>
      <c r="I14" s="92"/>
      <c r="J14" s="36"/>
      <c r="K14" s="29"/>
      <c r="L14" s="29"/>
      <c r="M14" s="29"/>
      <c r="N14" s="29"/>
      <c r="O14" s="29"/>
      <c r="P14" s="29"/>
      <c r="Q14" s="29"/>
      <c r="R14" s="29"/>
    </row>
    <row r="15" spans="1:18" ht="29.25" customHeight="1">
      <c r="A15" s="92"/>
      <c r="B15" s="92"/>
      <c r="C15" s="103"/>
      <c r="D15" s="333" t="s">
        <v>89</v>
      </c>
      <c r="E15" s="104">
        <f>SUM(E30:E41)</f>
        <v>0</v>
      </c>
      <c r="F15" s="105" t="s">
        <v>161</v>
      </c>
      <c r="G15" s="92"/>
      <c r="H15" s="92"/>
      <c r="I15" s="92"/>
      <c r="J15" s="36"/>
      <c r="K15" s="29"/>
      <c r="L15" s="29"/>
      <c r="M15" s="29"/>
      <c r="N15" s="29"/>
      <c r="O15" s="29"/>
      <c r="P15" s="29"/>
      <c r="Q15" s="36"/>
      <c r="R15" s="29"/>
    </row>
    <row r="16" spans="1:18" ht="24.75" customHeight="1">
      <c r="A16" s="92"/>
      <c r="B16" s="92"/>
      <c r="C16" s="92"/>
      <c r="D16" s="106"/>
      <c r="E16" s="92"/>
      <c r="F16" s="107"/>
      <c r="G16" s="92"/>
      <c r="H16" s="92"/>
      <c r="I16" s="92"/>
      <c r="J16" s="36"/>
      <c r="K16" s="29"/>
      <c r="L16" s="29"/>
      <c r="M16" s="29"/>
      <c r="N16" s="29"/>
      <c r="O16" s="29"/>
      <c r="P16" s="29"/>
      <c r="Q16" s="36"/>
      <c r="R16" s="29"/>
    </row>
    <row r="17" spans="1:18" ht="23.25" customHeight="1">
      <c r="A17" s="92"/>
      <c r="B17" s="92"/>
      <c r="C17" s="92"/>
      <c r="D17" s="100" t="s">
        <v>97</v>
      </c>
      <c r="E17" s="268">
        <f>IF(E11=0,"",$E$15/E11)</f>
      </c>
      <c r="F17" s="105" t="s">
        <v>161</v>
      </c>
      <c r="G17" s="92"/>
      <c r="H17" s="92"/>
      <c r="I17" s="92"/>
      <c r="J17" s="36"/>
      <c r="K17" s="29"/>
      <c r="L17" s="29"/>
      <c r="M17" s="29"/>
      <c r="N17" s="29"/>
      <c r="O17" s="29"/>
      <c r="P17" s="29"/>
      <c r="Q17" s="36"/>
      <c r="R17" s="29"/>
    </row>
    <row r="18" spans="1:18" ht="5.25" customHeight="1">
      <c r="A18" s="92"/>
      <c r="B18" s="92"/>
      <c r="C18" s="92"/>
      <c r="D18" s="92"/>
      <c r="E18" s="92"/>
      <c r="F18" s="92"/>
      <c r="G18" s="92"/>
      <c r="H18" s="92"/>
      <c r="I18" s="92"/>
      <c r="J18" s="36"/>
      <c r="K18" s="29"/>
      <c r="L18" s="29"/>
      <c r="M18" s="29"/>
      <c r="N18" s="29"/>
      <c r="O18" s="29"/>
      <c r="P18" s="29"/>
      <c r="Q18" s="36"/>
      <c r="R18" s="29"/>
    </row>
    <row r="19" spans="1:18" ht="23.25" customHeight="1">
      <c r="A19" s="92"/>
      <c r="B19" s="92"/>
      <c r="C19" s="92"/>
      <c r="D19" s="100" t="s">
        <v>290</v>
      </c>
      <c r="E19" s="268">
        <f>IF(E13=0,"",$E$15/E13)</f>
      </c>
      <c r="F19" s="105" t="s">
        <v>161</v>
      </c>
      <c r="G19" s="92"/>
      <c r="H19" s="92"/>
      <c r="I19" s="92"/>
      <c r="J19" s="36"/>
      <c r="K19" s="29"/>
      <c r="L19" s="29"/>
      <c r="M19" s="29"/>
      <c r="N19" s="29"/>
      <c r="O19" s="29"/>
      <c r="P19" s="29"/>
      <c r="Q19" s="36"/>
      <c r="R19" s="29"/>
    </row>
    <row r="20" spans="1:18" ht="11.25" customHeight="1">
      <c r="A20" s="92"/>
      <c r="B20" s="92"/>
      <c r="C20" s="92"/>
      <c r="D20" s="49"/>
      <c r="E20" s="92"/>
      <c r="F20" s="107"/>
      <c r="G20" s="92"/>
      <c r="H20" s="92"/>
      <c r="I20" s="92"/>
      <c r="J20" s="36"/>
      <c r="K20" s="29"/>
      <c r="L20" s="29"/>
      <c r="M20" s="29"/>
      <c r="N20" s="29"/>
      <c r="O20" s="29"/>
      <c r="P20" s="29"/>
      <c r="Q20" s="36"/>
      <c r="R20" s="29"/>
    </row>
    <row r="21" spans="1:18" ht="23.25" customHeight="1">
      <c r="A21" s="92"/>
      <c r="B21" s="384"/>
      <c r="C21" s="384"/>
      <c r="D21" s="385"/>
      <c r="E21" s="385"/>
      <c r="F21" s="385"/>
      <c r="G21" s="108"/>
      <c r="H21" s="92"/>
      <c r="I21" s="92"/>
      <c r="J21" s="36"/>
      <c r="K21" s="29"/>
      <c r="L21" s="29"/>
      <c r="M21" s="29"/>
      <c r="N21" s="29"/>
      <c r="O21" s="29"/>
      <c r="P21" s="29"/>
      <c r="Q21" s="36"/>
      <c r="R21" s="29"/>
    </row>
    <row r="22" spans="1:18" ht="11.25" customHeight="1">
      <c r="A22" s="92"/>
      <c r="B22" s="92"/>
      <c r="C22" s="92"/>
      <c r="D22" s="49"/>
      <c r="E22" s="92"/>
      <c r="F22" s="107"/>
      <c r="G22" s="92"/>
      <c r="H22" s="92"/>
      <c r="I22" s="92"/>
      <c r="J22" s="36"/>
      <c r="K22" s="29"/>
      <c r="L22" s="29"/>
      <c r="M22" s="29"/>
      <c r="N22" s="29"/>
      <c r="O22" s="29"/>
      <c r="P22" s="29"/>
      <c r="Q22" s="36"/>
      <c r="R22" s="29"/>
    </row>
    <row r="23" spans="1:18" ht="15" customHeight="1">
      <c r="A23" s="92"/>
      <c r="B23" s="73" t="s">
        <v>152</v>
      </c>
      <c r="C23" s="92"/>
      <c r="D23" s="49"/>
      <c r="E23" s="92"/>
      <c r="F23" s="107"/>
      <c r="G23" s="92"/>
      <c r="H23" s="92"/>
      <c r="I23" s="92"/>
      <c r="J23" s="36"/>
      <c r="K23" s="29"/>
      <c r="L23" s="29"/>
      <c r="M23" s="29"/>
      <c r="N23" s="29"/>
      <c r="O23" s="29"/>
      <c r="P23" s="29"/>
      <c r="Q23" s="36"/>
      <c r="R23" s="29"/>
    </row>
    <row r="24" spans="1:18" ht="15" customHeight="1">
      <c r="A24" s="92"/>
      <c r="B24" s="73" t="s">
        <v>151</v>
      </c>
      <c r="C24" s="92"/>
      <c r="D24" s="49"/>
      <c r="E24" s="92"/>
      <c r="F24" s="107"/>
      <c r="G24" s="92"/>
      <c r="H24" s="92"/>
      <c r="I24" s="92"/>
      <c r="J24" s="36"/>
      <c r="K24" s="29"/>
      <c r="L24" s="29"/>
      <c r="M24" s="29"/>
      <c r="N24" s="29"/>
      <c r="O24" s="29"/>
      <c r="P24" s="29"/>
      <c r="Q24" s="36"/>
      <c r="R24" s="29"/>
    </row>
    <row r="25" spans="1:20" ht="114.75" customHeight="1">
      <c r="A25" s="92"/>
      <c r="B25" s="402"/>
      <c r="C25" s="403"/>
      <c r="D25" s="403"/>
      <c r="E25" s="403"/>
      <c r="F25" s="403"/>
      <c r="G25" s="404"/>
      <c r="H25" s="92"/>
      <c r="I25" s="73"/>
      <c r="J25" s="36"/>
      <c r="K25" s="29"/>
      <c r="L25" s="29"/>
      <c r="M25" s="29"/>
      <c r="N25" s="29"/>
      <c r="O25" s="29"/>
      <c r="P25" s="29"/>
      <c r="Q25" s="36"/>
      <c r="R25" s="29"/>
      <c r="T25" s="32" t="s">
        <v>78</v>
      </c>
    </row>
    <row r="26" spans="1:18" ht="16.5" customHeight="1">
      <c r="A26" s="92"/>
      <c r="B26" s="92"/>
      <c r="C26" s="92"/>
      <c r="D26" s="49"/>
      <c r="E26" s="92"/>
      <c r="F26" s="107"/>
      <c r="G26" s="92"/>
      <c r="H26" s="92"/>
      <c r="I26" s="92"/>
      <c r="J26" s="36"/>
      <c r="K26" s="29"/>
      <c r="L26" s="29"/>
      <c r="M26" s="29"/>
      <c r="N26" s="29"/>
      <c r="O26" s="29"/>
      <c r="P26" s="29"/>
      <c r="Q26" s="36"/>
      <c r="R26" s="29"/>
    </row>
    <row r="27" spans="1:256" ht="23.25" customHeight="1">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c r="IR27" s="92"/>
      <c r="IS27" s="92"/>
      <c r="IT27" s="92"/>
      <c r="IU27" s="92"/>
      <c r="IV27" s="92"/>
    </row>
    <row r="28" spans="1:21" ht="17.25" customHeight="1">
      <c r="A28" s="92"/>
      <c r="B28" s="361"/>
      <c r="C28" s="362" t="s">
        <v>344</v>
      </c>
      <c r="D28" s="363"/>
      <c r="E28" s="361"/>
      <c r="F28" s="364"/>
      <c r="G28" s="361"/>
      <c r="H28" s="361"/>
      <c r="I28" s="361"/>
      <c r="J28" s="361"/>
      <c r="K28" s="329"/>
      <c r="L28" s="350"/>
      <c r="M28" s="351" t="s">
        <v>261</v>
      </c>
      <c r="N28" s="350"/>
      <c r="O28" s="350"/>
      <c r="P28" s="350"/>
      <c r="Q28" s="350"/>
      <c r="R28" s="350"/>
      <c r="S28" s="350"/>
      <c r="T28" s="92"/>
      <c r="U28" s="36"/>
    </row>
    <row r="29" spans="1:21" ht="12" customHeight="1">
      <c r="A29" s="92"/>
      <c r="B29" s="361"/>
      <c r="C29" s="362"/>
      <c r="D29" s="363"/>
      <c r="E29" s="361"/>
      <c r="F29" s="364"/>
      <c r="G29" s="361"/>
      <c r="H29" s="361"/>
      <c r="I29" s="361"/>
      <c r="J29" s="361"/>
      <c r="K29" s="329"/>
      <c r="L29" s="350"/>
      <c r="M29" s="350"/>
      <c r="N29" s="350"/>
      <c r="O29" s="350"/>
      <c r="P29" s="352"/>
      <c r="Q29" s="352"/>
      <c r="R29" s="350"/>
      <c r="S29" s="350"/>
      <c r="T29" s="92"/>
      <c r="U29" s="36"/>
    </row>
    <row r="30" spans="1:21" ht="17.25" customHeight="1">
      <c r="A30" s="92"/>
      <c r="B30" s="361"/>
      <c r="C30" s="362"/>
      <c r="D30" s="362" t="s">
        <v>109</v>
      </c>
      <c r="E30" s="365"/>
      <c r="F30" s="365"/>
      <c r="G30" s="361"/>
      <c r="H30" s="330" t="s">
        <v>332</v>
      </c>
      <c r="I30" s="330" t="s">
        <v>333</v>
      </c>
      <c r="J30" s="361"/>
      <c r="K30" s="329"/>
      <c r="L30" s="350"/>
      <c r="M30" s="353" t="s">
        <v>263</v>
      </c>
      <c r="N30" s="350"/>
      <c r="O30" s="350"/>
      <c r="P30" s="354" t="s">
        <v>264</v>
      </c>
      <c r="Q30" s="355"/>
      <c r="R30" s="355"/>
      <c r="S30" s="350"/>
      <c r="T30" s="92"/>
      <c r="U30" s="36"/>
    </row>
    <row r="31" spans="1:21" ht="17.25" customHeight="1">
      <c r="A31" s="92"/>
      <c r="B31" s="361"/>
      <c r="C31" s="362"/>
      <c r="D31" s="109" t="s">
        <v>7</v>
      </c>
      <c r="E31" s="110">
        <f>'Natural Gas'!G24</f>
        <v>0</v>
      </c>
      <c r="F31" s="364" t="s">
        <v>162</v>
      </c>
      <c r="G31" s="361"/>
      <c r="H31" s="348">
        <f>IF(ISERROR(E31/$E$11),"",E31/$E$11)</f>
      </c>
      <c r="I31" s="348">
        <f>IF(ISERROR(E31/$E$13),"",E31/$E$13)</f>
      </c>
      <c r="J31" s="361"/>
      <c r="K31" s="329"/>
      <c r="L31" s="350"/>
      <c r="M31" s="350"/>
      <c r="N31" s="350"/>
      <c r="O31" s="350"/>
      <c r="P31" s="350"/>
      <c r="Q31" s="350"/>
      <c r="R31" s="350"/>
      <c r="S31" s="352"/>
      <c r="T31" s="92" t="s">
        <v>78</v>
      </c>
      <c r="U31" s="36"/>
    </row>
    <row r="32" spans="1:21" ht="17.25" customHeight="1">
      <c r="A32" s="92"/>
      <c r="B32" s="361"/>
      <c r="C32" s="362"/>
      <c r="D32" s="109" t="s">
        <v>110</v>
      </c>
      <c r="E32" s="110">
        <f>'Other Vehicles'!G19</f>
        <v>0</v>
      </c>
      <c r="F32" s="364" t="s">
        <v>162</v>
      </c>
      <c r="G32" s="361"/>
      <c r="H32" s="348">
        <f>IF(ISERROR(E32/$E$11),"",E32/$E$11)</f>
      </c>
      <c r="I32" s="348">
        <f>IF(ISERROR(E32/$E$13),"",E32/$E$13)</f>
      </c>
      <c r="J32" s="361"/>
      <c r="K32" s="329"/>
      <c r="L32" s="350"/>
      <c r="M32" s="356" t="s">
        <v>78</v>
      </c>
      <c r="N32" s="330" t="s">
        <v>366</v>
      </c>
      <c r="O32" s="358"/>
      <c r="P32" s="356"/>
      <c r="Q32" s="330" t="s">
        <v>332</v>
      </c>
      <c r="R32" s="330" t="s">
        <v>333</v>
      </c>
      <c r="S32" s="352"/>
      <c r="T32" s="92"/>
      <c r="U32" s="36"/>
    </row>
    <row r="33" spans="1:21" ht="17.25" customHeight="1">
      <c r="A33" s="92"/>
      <c r="B33" s="361"/>
      <c r="C33" s="362"/>
      <c r="D33" s="109" t="s">
        <v>111</v>
      </c>
      <c r="E33" s="110">
        <f>Refrigerants!J24</f>
        <v>0</v>
      </c>
      <c r="F33" s="364" t="s">
        <v>162</v>
      </c>
      <c r="G33" s="361"/>
      <c r="H33" s="348">
        <f>IF(ISERROR(E33/$E$11),"",E33/$E$11)</f>
      </c>
      <c r="I33" s="348">
        <f>IF(ISERROR(E33/$E$13),"",E33/$E$13)</f>
      </c>
      <c r="J33" s="361"/>
      <c r="K33" s="329"/>
      <c r="L33" s="350"/>
      <c r="M33" s="109" t="s">
        <v>365</v>
      </c>
      <c r="N33" s="348">
        <f>IF(ISERROR(Paper!F22/Paper!F30),"",Paper!F22+Paper!F30)</f>
      </c>
      <c r="O33" s="359"/>
      <c r="P33" s="109" t="s">
        <v>334</v>
      </c>
      <c r="Q33" s="349">
        <f>IF(ISERROR(N33/$E$11),"",N33/$E$11)</f>
      </c>
      <c r="R33" s="349">
        <f>IF(ISERROR(N33/$E$13),"",N33/$E$13)</f>
      </c>
      <c r="S33" s="352"/>
      <c r="T33" s="92"/>
      <c r="U33" s="36"/>
    </row>
    <row r="34" spans="1:21" ht="17.25" customHeight="1">
      <c r="A34" s="92"/>
      <c r="B34" s="361"/>
      <c r="C34" s="361"/>
      <c r="D34" s="365"/>
      <c r="E34" s="365"/>
      <c r="F34" s="365"/>
      <c r="G34" s="361"/>
      <c r="H34" s="361"/>
      <c r="I34" s="361"/>
      <c r="J34" s="361"/>
      <c r="K34" s="329"/>
      <c r="L34" s="350"/>
      <c r="M34" s="109" t="s">
        <v>367</v>
      </c>
      <c r="N34" s="348">
        <f>Paper!H22</f>
      </c>
      <c r="O34" s="357"/>
      <c r="P34" s="357"/>
      <c r="Q34" s="357"/>
      <c r="R34" s="360"/>
      <c r="S34" s="359"/>
      <c r="T34" s="92"/>
      <c r="U34" s="36"/>
    </row>
    <row r="35" spans="1:20" ht="17.25" customHeight="1">
      <c r="A35" s="92"/>
      <c r="B35" s="361"/>
      <c r="C35" s="361"/>
      <c r="D35" s="362" t="s">
        <v>112</v>
      </c>
      <c r="E35" s="365"/>
      <c r="F35" s="365"/>
      <c r="G35" s="365"/>
      <c r="H35" s="361"/>
      <c r="I35" s="361"/>
      <c r="J35" s="361"/>
      <c r="K35" s="329"/>
      <c r="L35" s="357"/>
      <c r="M35" s="357"/>
      <c r="N35" s="360"/>
      <c r="O35" s="357"/>
      <c r="P35" s="357"/>
      <c r="Q35" s="357"/>
      <c r="R35" s="360"/>
      <c r="S35" s="357"/>
      <c r="T35" s="92"/>
    </row>
    <row r="36" spans="1:20" ht="17.25" customHeight="1">
      <c r="A36" s="92"/>
      <c r="B36" s="361"/>
      <c r="C36" s="361"/>
      <c r="D36" s="109" t="s">
        <v>88</v>
      </c>
      <c r="E36" s="110">
        <f>Electricity!G23</f>
        <v>0</v>
      </c>
      <c r="F36" s="364" t="s">
        <v>162</v>
      </c>
      <c r="G36" s="361"/>
      <c r="H36" s="348">
        <f>IF(ISERROR(E36/$E$11),"",E36/$E$11)</f>
      </c>
      <c r="I36" s="348">
        <f>IF(ISERROR(E36/$E$13),"",E36/$E$13)</f>
      </c>
      <c r="J36" s="361"/>
      <c r="K36" s="329"/>
      <c r="Q36" s="329"/>
      <c r="R36" s="329"/>
      <c r="S36" s="281"/>
      <c r="T36" s="92"/>
    </row>
    <row r="37" spans="1:20" ht="17.25" customHeight="1">
      <c r="A37" s="92"/>
      <c r="B37" s="361"/>
      <c r="C37" s="361"/>
      <c r="D37" s="367"/>
      <c r="E37" s="368"/>
      <c r="F37" s="364"/>
      <c r="G37" s="361"/>
      <c r="H37" s="361"/>
      <c r="I37" s="361"/>
      <c r="J37" s="361"/>
      <c r="K37" s="329"/>
      <c r="L37" s="331"/>
      <c r="M37" s="128" t="s">
        <v>1</v>
      </c>
      <c r="N37" s="331"/>
      <c r="O37" s="331"/>
      <c r="P37" s="331"/>
      <c r="Q37" s="383"/>
      <c r="R37" s="329"/>
      <c r="S37" s="281"/>
      <c r="T37" s="92"/>
    </row>
    <row r="38" spans="1:20" ht="17.25" customHeight="1">
      <c r="A38" s="92"/>
      <c r="B38" s="361"/>
      <c r="C38" s="361"/>
      <c r="D38" s="369" t="s">
        <v>113</v>
      </c>
      <c r="E38" s="368"/>
      <c r="F38" s="364"/>
      <c r="G38" s="361"/>
      <c r="H38" s="361"/>
      <c r="I38" s="361"/>
      <c r="J38" s="361"/>
      <c r="K38" s="329"/>
      <c r="L38" s="331"/>
      <c r="M38" s="109" t="s">
        <v>182</v>
      </c>
      <c r="N38" s="269">
        <f>'Carbon Credits'!F11</f>
        <v>0</v>
      </c>
      <c r="O38" s="129" t="s">
        <v>162</v>
      </c>
      <c r="P38" s="331"/>
      <c r="Q38" s="329"/>
      <c r="R38" s="329"/>
      <c r="S38" s="281"/>
      <c r="T38" s="92"/>
    </row>
    <row r="39" spans="1:20" ht="17.25" customHeight="1">
      <c r="A39" s="92"/>
      <c r="B39" s="361"/>
      <c r="C39" s="361"/>
      <c r="D39" s="109" t="s">
        <v>87</v>
      </c>
      <c r="E39" s="110">
        <f>'Air Travel'!H19</f>
        <v>0</v>
      </c>
      <c r="F39" s="364" t="s">
        <v>162</v>
      </c>
      <c r="G39" s="361"/>
      <c r="H39" s="348">
        <f>IF(ISERROR(E39/$E$11),"",E39/$E$11)</f>
      </c>
      <c r="I39" s="348">
        <f>IF(ISERROR(E39/$E$13),"",E39/$E$13)</f>
      </c>
      <c r="J39" s="361"/>
      <c r="K39" s="329"/>
      <c r="L39" s="331"/>
      <c r="M39" s="109" t="s">
        <v>183</v>
      </c>
      <c r="N39" s="269">
        <f>'Carbon Credits'!F12</f>
        <v>0</v>
      </c>
      <c r="O39" s="129" t="s">
        <v>162</v>
      </c>
      <c r="P39" s="79"/>
      <c r="Q39" s="92"/>
      <c r="R39" s="92"/>
      <c r="S39" s="92"/>
      <c r="T39" s="92"/>
    </row>
    <row r="40" spans="1:20" ht="17.25" customHeight="1">
      <c r="A40" s="92"/>
      <c r="B40" s="361"/>
      <c r="C40" s="361"/>
      <c r="D40" s="109" t="s">
        <v>115</v>
      </c>
      <c r="E40" s="110">
        <f>'Taxis &amp; Hire Cars'!H17</f>
        <v>0</v>
      </c>
      <c r="F40" s="364" t="s">
        <v>162</v>
      </c>
      <c r="G40" s="361"/>
      <c r="H40" s="348">
        <f>IF(ISERROR(E40/$E$11),"",E40/$E$11)</f>
      </c>
      <c r="I40" s="348">
        <f>IF(ISERROR(E40/$E$13),"",E40/$E$13)</f>
      </c>
      <c r="J40" s="361"/>
      <c r="K40" s="329"/>
      <c r="L40" s="331"/>
      <c r="M40" s="109" t="s">
        <v>2</v>
      </c>
      <c r="N40" s="269">
        <f>'Carbon Credits'!F13</f>
        <v>0</v>
      </c>
      <c r="O40" s="129" t="s">
        <v>162</v>
      </c>
      <c r="P40" s="79"/>
      <c r="Q40" s="92"/>
      <c r="R40" s="92"/>
      <c r="S40" s="92"/>
      <c r="T40" s="92"/>
    </row>
    <row r="41" spans="1:20" ht="21" customHeight="1">
      <c r="A41" s="92"/>
      <c r="B41" s="361"/>
      <c r="C41" s="361"/>
      <c r="D41" s="109" t="s">
        <v>14</v>
      </c>
      <c r="E41" s="110">
        <f>'Taxis &amp; Hire Cars'!G34</f>
        <v>0</v>
      </c>
      <c r="F41" s="364" t="s">
        <v>162</v>
      </c>
      <c r="G41" s="361"/>
      <c r="H41" s="348">
        <f>IF(ISERROR(E41/$E$11),"",E41/$E$11)</f>
      </c>
      <c r="I41" s="348">
        <f>IF(ISERROR(E41/$E$13),"",E41/$E$13)</f>
      </c>
      <c r="J41" s="361"/>
      <c r="K41" s="329"/>
      <c r="L41" s="331"/>
      <c r="M41" s="332" t="s">
        <v>335</v>
      </c>
      <c r="N41" s="269">
        <f>SUM(N38:N40)</f>
        <v>0</v>
      </c>
      <c r="O41" s="79"/>
      <c r="P41" s="79"/>
      <c r="Q41" s="92"/>
      <c r="R41" s="92"/>
      <c r="S41" s="92"/>
      <c r="T41" s="92"/>
    </row>
    <row r="42" spans="1:20" ht="21" customHeight="1">
      <c r="A42" s="92"/>
      <c r="B42" s="361"/>
      <c r="C42" s="361"/>
      <c r="D42" s="109" t="s">
        <v>10</v>
      </c>
      <c r="E42" s="110">
        <f>'Other Vehicles'!G35</f>
        <v>0</v>
      </c>
      <c r="F42" s="364" t="s">
        <v>162</v>
      </c>
      <c r="G42" s="361"/>
      <c r="H42" s="348">
        <f>IF(ISERROR(E42/$E$11),"",E42/$E$11)</f>
      </c>
      <c r="I42" s="348">
        <f>IF(ISERROR(E42/$E$13),"",E42/$E$13)</f>
      </c>
      <c r="J42" s="361"/>
      <c r="K42" s="329"/>
      <c r="L42" s="79"/>
      <c r="M42" s="79"/>
      <c r="N42" s="130"/>
      <c r="O42" s="79"/>
      <c r="P42" s="79"/>
      <c r="Q42" s="92"/>
      <c r="R42" s="92"/>
      <c r="S42" s="92"/>
      <c r="T42" s="92"/>
    </row>
    <row r="43" spans="1:20" ht="21" customHeight="1">
      <c r="A43" s="92"/>
      <c r="B43" s="361"/>
      <c r="C43" s="361"/>
      <c r="D43" s="361"/>
      <c r="E43" s="361"/>
      <c r="F43" s="361"/>
      <c r="G43" s="361"/>
      <c r="H43" s="366">
        <f>SUM(H31:H42)</f>
        <v>0</v>
      </c>
      <c r="I43" s="366">
        <f>SUM(I31:I42)</f>
        <v>0</v>
      </c>
      <c r="J43" s="361"/>
      <c r="K43" s="92"/>
      <c r="L43" s="92"/>
      <c r="M43" s="92"/>
      <c r="N43" s="92"/>
      <c r="O43" s="92"/>
      <c r="P43" s="92"/>
      <c r="Q43" s="92"/>
      <c r="R43" s="92"/>
      <c r="S43" s="92"/>
      <c r="T43" s="92"/>
    </row>
    <row r="44" spans="1:20" ht="22.5" customHeight="1">
      <c r="A44" s="92"/>
      <c r="B44" s="92"/>
      <c r="C44" s="92"/>
      <c r="D44" s="92"/>
      <c r="E44" s="92"/>
      <c r="F44" s="92"/>
      <c r="G44" s="92"/>
      <c r="H44" s="92"/>
      <c r="I44" s="92"/>
      <c r="J44" s="92"/>
      <c r="K44" s="92"/>
      <c r="L44" s="409" t="s">
        <v>371</v>
      </c>
      <c r="M44" s="409"/>
      <c r="N44" s="409"/>
      <c r="O44" s="409"/>
      <c r="P44" s="409"/>
      <c r="Q44" s="409"/>
      <c r="R44" s="409"/>
      <c r="S44" s="409"/>
      <c r="T44" s="92"/>
    </row>
    <row r="45" spans="1:20" ht="17.25" customHeight="1">
      <c r="A45" s="92"/>
      <c r="B45" s="405" t="s">
        <v>346</v>
      </c>
      <c r="C45" s="405"/>
      <c r="D45" s="405"/>
      <c r="E45" s="405"/>
      <c r="F45" s="405"/>
      <c r="G45" s="405"/>
      <c r="H45" s="405"/>
      <c r="I45" s="405"/>
      <c r="J45" s="405"/>
      <c r="K45" s="92"/>
      <c r="L45" s="409"/>
      <c r="M45" s="409"/>
      <c r="N45" s="409"/>
      <c r="O45" s="409"/>
      <c r="P45" s="409"/>
      <c r="Q45" s="409"/>
      <c r="R45" s="409"/>
      <c r="S45" s="409"/>
      <c r="T45" s="92"/>
    </row>
    <row r="46" spans="1:20" ht="17.25" customHeight="1">
      <c r="A46" s="92"/>
      <c r="B46" s="406" t="s">
        <v>345</v>
      </c>
      <c r="C46" s="407"/>
      <c r="D46" s="407"/>
      <c r="E46" s="407"/>
      <c r="F46" s="407"/>
      <c r="G46" s="407"/>
      <c r="H46" s="407"/>
      <c r="I46" s="407"/>
      <c r="J46" s="408"/>
      <c r="K46" s="92"/>
      <c r="L46" s="409"/>
      <c r="M46" s="409"/>
      <c r="N46" s="409"/>
      <c r="O46" s="409"/>
      <c r="P46" s="409"/>
      <c r="Q46" s="409"/>
      <c r="R46" s="409"/>
      <c r="S46" s="409"/>
      <c r="T46" s="92"/>
    </row>
    <row r="47" spans="1:20" ht="17.25" customHeight="1">
      <c r="A47" s="92"/>
      <c r="B47" s="92"/>
      <c r="C47" s="92"/>
      <c r="D47" s="92"/>
      <c r="E47" s="92"/>
      <c r="F47" s="92"/>
      <c r="G47" s="92"/>
      <c r="H47" s="92"/>
      <c r="I47" s="92"/>
      <c r="J47" s="92"/>
      <c r="K47" s="92"/>
      <c r="N47" s="36"/>
      <c r="O47" s="36"/>
      <c r="P47" s="29"/>
      <c r="Q47" s="29"/>
      <c r="R47" s="29"/>
      <c r="T47" s="92"/>
    </row>
    <row r="48" spans="1:20" ht="17.25" customHeight="1" hidden="1">
      <c r="A48" s="92"/>
      <c r="B48" s="92"/>
      <c r="C48" s="92"/>
      <c r="D48" s="92"/>
      <c r="E48" s="92"/>
      <c r="F48" s="92"/>
      <c r="G48" s="92"/>
      <c r="H48" s="92"/>
      <c r="I48" s="92"/>
      <c r="J48" s="92"/>
      <c r="K48" s="92"/>
      <c r="N48" s="36"/>
      <c r="O48" s="36"/>
      <c r="P48" s="29"/>
      <c r="Q48" s="29"/>
      <c r="R48" s="29"/>
      <c r="T48" s="92"/>
    </row>
    <row r="49" spans="1:20" ht="9" customHeight="1" hidden="1">
      <c r="A49" s="92"/>
      <c r="B49" s="92"/>
      <c r="C49" s="92"/>
      <c r="D49" s="92"/>
      <c r="E49" s="92"/>
      <c r="F49" s="92"/>
      <c r="G49" s="92"/>
      <c r="H49" s="92"/>
      <c r="I49" s="92"/>
      <c r="J49" s="92"/>
      <c r="K49" s="92"/>
      <c r="N49" s="36"/>
      <c r="O49" s="36"/>
      <c r="P49" s="29"/>
      <c r="Q49" s="29"/>
      <c r="R49" s="29"/>
      <c r="T49" s="92"/>
    </row>
    <row r="50" spans="2:18" ht="21.75" customHeight="1" hidden="1">
      <c r="B50" s="92"/>
      <c r="C50" s="92"/>
      <c r="D50" s="92"/>
      <c r="E50" s="92"/>
      <c r="F50" s="92"/>
      <c r="G50" s="92"/>
      <c r="H50" s="92"/>
      <c r="I50" s="92"/>
      <c r="J50" s="92"/>
      <c r="N50" s="36"/>
      <c r="O50" s="36"/>
      <c r="P50" s="29"/>
      <c r="Q50" s="29"/>
      <c r="R50" s="29"/>
    </row>
    <row r="51" spans="2:18" ht="16.5" customHeight="1" hidden="1">
      <c r="B51" s="309"/>
      <c r="N51" s="36"/>
      <c r="O51" s="36"/>
      <c r="P51" s="29"/>
      <c r="Q51" s="29"/>
      <c r="R51" s="29"/>
    </row>
    <row r="52" spans="14:18" ht="21" customHeight="1" hidden="1">
      <c r="N52" s="36"/>
      <c r="O52" s="36"/>
      <c r="P52" s="29"/>
      <c r="Q52" s="29"/>
      <c r="R52" s="29"/>
    </row>
    <row r="53" spans="13:18" ht="17.25" customHeight="1" hidden="1">
      <c r="M53" s="92"/>
      <c r="N53" s="92"/>
      <c r="O53" s="92"/>
      <c r="P53" s="29"/>
      <c r="Q53" s="29"/>
      <c r="R53" s="29"/>
    </row>
    <row r="54" spans="12:15" ht="17.25" customHeight="1" hidden="1">
      <c r="L54" s="92"/>
      <c r="M54" s="92"/>
      <c r="N54" s="92"/>
      <c r="O54" s="92"/>
    </row>
    <row r="55" spans="12:15" ht="17.25" customHeight="1" hidden="1">
      <c r="L55" s="92"/>
      <c r="M55" s="92"/>
      <c r="N55" s="92"/>
      <c r="O55" s="92"/>
    </row>
    <row r="56" ht="17.25" customHeight="1" hidden="1">
      <c r="L56" s="92"/>
    </row>
    <row r="57" ht="17.25" customHeight="1" hidden="1"/>
    <row r="58" spans="1:11" ht="15" hidden="1">
      <c r="A58" s="92"/>
      <c r="K58" s="92"/>
    </row>
    <row r="59" spans="1:11" ht="15" hidden="1">
      <c r="A59" s="92"/>
      <c r="I59" s="92"/>
      <c r="J59" s="92"/>
      <c r="K59" s="92"/>
    </row>
    <row r="60" spans="1:11" ht="15" hidden="1">
      <c r="A60" s="92"/>
      <c r="F60" s="144"/>
      <c r="G60" s="144"/>
      <c r="H60" s="144"/>
      <c r="I60" s="145"/>
      <c r="J60" s="92"/>
      <c r="K60" s="92"/>
    </row>
    <row r="61" spans="1:10" ht="15" hidden="1">
      <c r="A61" s="92"/>
      <c r="I61" s="92"/>
      <c r="J61" s="92"/>
    </row>
    <row r="62" spans="1:10" ht="15" hidden="1">
      <c r="A62" s="92"/>
      <c r="I62" s="92"/>
      <c r="J62" s="92"/>
    </row>
    <row r="63" spans="1:10" ht="15" hidden="1">
      <c r="A63" s="92"/>
      <c r="I63" s="92"/>
      <c r="J63" s="92"/>
    </row>
    <row r="64" spans="9:10" ht="15" hidden="1">
      <c r="I64" s="92"/>
      <c r="J64" s="92"/>
    </row>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c r="D77" s="208" t="str">
        <f>IF(OR(E15=0,LEN(E4)=0),"Your Emissions Profile will appear here when you enter data","Emissions Profile for "&amp;E4)</f>
        <v>Your Emissions Profile will appear here when you enter data</v>
      </c>
    </row>
    <row r="78" spans="3:8" ht="27" hidden="1">
      <c r="C78" s="207"/>
      <c r="D78" s="207"/>
      <c r="E78" s="207"/>
      <c r="F78" s="207"/>
      <c r="G78" s="207"/>
      <c r="H78" s="207"/>
    </row>
  </sheetData>
  <sheetProtection sheet="1" autoFilter="0"/>
  <mergeCells count="5">
    <mergeCell ref="B2:G2"/>
    <mergeCell ref="B25:G25"/>
    <mergeCell ref="B45:J45"/>
    <mergeCell ref="B46:J46"/>
    <mergeCell ref="L44:S46"/>
  </mergeCells>
  <dataValidations count="2">
    <dataValidation type="textLength" allowBlank="1" showInputMessage="1" showErrorMessage="1" sqref="B25:G25">
      <formula1>0</formula1>
      <formula2>1000</formula2>
    </dataValidation>
    <dataValidation allowBlank="1" showErrorMessage="1" prompt="Select normalisation metric" sqref="Q29 I30 R32 R30"/>
  </dataValidations>
  <hyperlinks>
    <hyperlink ref="B46" r:id="rId1" display="http://www."/>
  </hyperlinks>
  <printOptions/>
  <pageMargins left="0.25" right="0.25" top="0.75" bottom="0.75" header="0.3" footer="0.3"/>
  <pageSetup fitToHeight="1" fitToWidth="1" horizontalDpi="600" verticalDpi="600" orientation="landscape" paperSize="9" scale="53" r:id="rId3"/>
  <colBreaks count="1" manualBreakCount="1">
    <brk id="16" max="42" man="1"/>
  </colBreaks>
  <ignoredErrors>
    <ignoredError sqref="H34:I35 H37:I38 I43" evalError="1"/>
  </ignoredErrors>
  <drawing r:id="rId2"/>
</worksheet>
</file>

<file path=xl/worksheets/sheet10.xml><?xml version="1.0" encoding="utf-8"?>
<worksheet xmlns="http://schemas.openxmlformats.org/spreadsheetml/2006/main" xmlns:r="http://schemas.openxmlformats.org/officeDocument/2006/relationships">
  <sheetPr codeName="Sheet13">
    <tabColor indexed="25"/>
  </sheetPr>
  <dimension ref="B1:C21"/>
  <sheetViews>
    <sheetView zoomScale="75" zoomScaleNormal="75" zoomScalePageLayoutView="0" workbookViewId="0" topLeftCell="A1">
      <selection activeCell="E7" sqref="E7"/>
    </sheetView>
  </sheetViews>
  <sheetFormatPr defaultColWidth="9.140625" defaultRowHeight="12.75"/>
  <cols>
    <col min="1" max="1" width="3.7109375" style="1" customWidth="1"/>
    <col min="2" max="2" width="32.421875" style="1" customWidth="1"/>
    <col min="3" max="3" width="22.140625" style="1" bestFit="1" customWidth="1"/>
    <col min="4" max="4" width="19.28125" style="1" customWidth="1"/>
    <col min="5" max="16384" width="9.140625" style="1" customWidth="1"/>
  </cols>
  <sheetData>
    <row r="1" ht="17.25" customHeight="1">
      <c r="B1" s="1" t="s">
        <v>122</v>
      </c>
    </row>
    <row r="2" spans="2:3" ht="12.75">
      <c r="B2" s="1" t="s">
        <v>118</v>
      </c>
      <c r="C2" s="2">
        <f>Summary!E4</f>
        <v>0</v>
      </c>
    </row>
    <row r="3" spans="2:3" ht="12.75">
      <c r="B3" s="1" t="s">
        <v>121</v>
      </c>
      <c r="C3" s="2">
        <f>Summary!E6</f>
        <v>0</v>
      </c>
    </row>
    <row r="4" spans="2:3" ht="12.75">
      <c r="B4" s="1" t="s">
        <v>85</v>
      </c>
      <c r="C4" s="2">
        <f>Summary!E8</f>
        <v>0</v>
      </c>
    </row>
    <row r="5" spans="2:3" ht="12.75">
      <c r="B5" s="1" t="s">
        <v>96</v>
      </c>
      <c r="C5" s="2">
        <f>Summary!E11</f>
        <v>0</v>
      </c>
    </row>
    <row r="6" spans="2:3" ht="12.75">
      <c r="B6" s="1" t="s">
        <v>120</v>
      </c>
      <c r="C6" s="2">
        <f>COUNTA('General Info'!C12:C21)</f>
        <v>0</v>
      </c>
    </row>
    <row r="7" spans="2:3" ht="12.75">
      <c r="B7" s="1" t="s">
        <v>119</v>
      </c>
      <c r="C7" s="3">
        <f>Summary!E15</f>
        <v>0</v>
      </c>
    </row>
    <row r="8" spans="2:3" ht="12.75">
      <c r="B8" s="1" t="s">
        <v>123</v>
      </c>
      <c r="C8" s="3">
        <f>Electricity!G23</f>
        <v>0</v>
      </c>
    </row>
    <row r="9" spans="2:3" ht="12.75">
      <c r="B9" s="1" t="s">
        <v>124</v>
      </c>
      <c r="C9" s="3">
        <f>'Natural Gas'!G24</f>
        <v>0</v>
      </c>
    </row>
    <row r="10" spans="2:3" ht="12.75">
      <c r="B10" s="1" t="s">
        <v>125</v>
      </c>
      <c r="C10" s="3" t="e">
        <f>'Air Travel'!H12+'Air Travel'!H13</f>
        <v>#VALUE!</v>
      </c>
    </row>
    <row r="11" spans="2:3" ht="12.75">
      <c r="B11" s="1" t="s">
        <v>326</v>
      </c>
      <c r="C11" s="3" t="e">
        <f>'Air Travel'!H15+'Air Travel'!H16+'Air Travel'!H17</f>
        <v>#VALUE!</v>
      </c>
    </row>
    <row r="12" spans="2:3" ht="12.75">
      <c r="B12" s="1" t="s">
        <v>126</v>
      </c>
      <c r="C12" s="3">
        <f>'Taxis &amp; Hire Cars'!H17</f>
        <v>0</v>
      </c>
    </row>
    <row r="13" spans="2:3" ht="12.75">
      <c r="B13" s="1" t="s">
        <v>127</v>
      </c>
      <c r="C13" s="3">
        <f>'Other Vehicles'!G19</f>
        <v>0</v>
      </c>
    </row>
    <row r="14" spans="2:3" ht="12.75">
      <c r="B14" s="1" t="s">
        <v>128</v>
      </c>
      <c r="C14" s="3">
        <f>'Taxis &amp; Hire Cars'!G34</f>
        <v>0</v>
      </c>
    </row>
    <row r="15" spans="2:3" ht="12.75">
      <c r="B15" s="1" t="s">
        <v>129</v>
      </c>
      <c r="C15" s="3">
        <f>'Other Vehicles'!G35</f>
        <v>0</v>
      </c>
    </row>
    <row r="16" spans="2:3" ht="12.75">
      <c r="B16" s="1" t="s">
        <v>130</v>
      </c>
      <c r="C16" s="3">
        <f>Refrigerants!J24</f>
        <v>0</v>
      </c>
    </row>
    <row r="17" spans="2:3" ht="12.75">
      <c r="B17" s="1" t="s">
        <v>131</v>
      </c>
      <c r="C17" s="3">
        <f>'Carbon Credits'!E12</f>
        <v>0</v>
      </c>
    </row>
    <row r="18" spans="2:3" ht="12.75">
      <c r="B18" s="1" t="s">
        <v>132</v>
      </c>
      <c r="C18" s="3">
        <f>'Carbon Credits'!F13</f>
        <v>0</v>
      </c>
    </row>
    <row r="19" spans="2:3" ht="12.75">
      <c r="B19" s="1" t="s">
        <v>327</v>
      </c>
      <c r="C19" s="1">
        <f>Paper!F22</f>
      </c>
    </row>
    <row r="20" spans="2:3" ht="12.75">
      <c r="B20" s="1" t="s">
        <v>328</v>
      </c>
      <c r="C20" s="325">
        <f>Paper!H22</f>
      </c>
    </row>
    <row r="21" spans="2:3" ht="12.75">
      <c r="B21" s="1" t="s">
        <v>260</v>
      </c>
      <c r="C21" s="1" t="e">
        <f>#REF!</f>
        <v>#REF!</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4">
    <tabColor theme="1" tint="0.04998999834060669"/>
    <pageSetUpPr fitToPage="1"/>
  </sheetPr>
  <dimension ref="A1:G21"/>
  <sheetViews>
    <sheetView tabSelected="1" zoomScale="70" zoomScaleNormal="70" zoomScaleSheetLayoutView="25" zoomScalePageLayoutView="0" workbookViewId="0" topLeftCell="A1">
      <selection activeCell="E20" sqref="E20"/>
    </sheetView>
  </sheetViews>
  <sheetFormatPr defaultColWidth="0" defaultRowHeight="12.75" zeroHeight="1"/>
  <cols>
    <col min="1" max="1" width="3.7109375" style="32" customWidth="1"/>
    <col min="2" max="2" width="5.7109375" style="32" customWidth="1"/>
    <col min="3" max="3" width="42.00390625" style="32" customWidth="1"/>
    <col min="4" max="4" width="24.7109375" style="31" customWidth="1"/>
    <col min="5" max="5" width="33.421875" style="31" customWidth="1"/>
    <col min="6" max="6" width="3.00390625" style="31" customWidth="1"/>
    <col min="7" max="7" width="9.7109375" style="32" customWidth="1"/>
    <col min="8" max="16384" width="0" style="32" hidden="1" customWidth="1"/>
  </cols>
  <sheetData>
    <row r="1" spans="1:6" ht="17.25" customHeight="1">
      <c r="A1" s="36"/>
      <c r="B1" s="67"/>
      <c r="C1" s="36"/>
      <c r="D1" s="36"/>
      <c r="E1" s="36"/>
      <c r="F1" s="36"/>
    </row>
    <row r="2" spans="1:6" ht="33.75" customHeight="1">
      <c r="A2" s="36"/>
      <c r="B2" s="429" t="s">
        <v>262</v>
      </c>
      <c r="C2" s="430"/>
      <c r="D2" s="430"/>
      <c r="E2" s="430"/>
      <c r="F2" s="68"/>
    </row>
    <row r="3" spans="1:6" ht="17.25" customHeight="1">
      <c r="A3" s="36"/>
      <c r="B3" s="70"/>
      <c r="C3" s="70"/>
      <c r="D3" s="70"/>
      <c r="E3" s="70"/>
      <c r="F3" s="30"/>
    </row>
    <row r="4" spans="2:6" s="36" customFormat="1" ht="17.25" customHeight="1">
      <c r="B4" s="37"/>
      <c r="C4" s="38" t="s">
        <v>76</v>
      </c>
      <c r="D4" s="275" t="s">
        <v>90</v>
      </c>
      <c r="E4" s="276"/>
      <c r="F4" s="30"/>
    </row>
    <row r="5" spans="2:6" s="36" customFormat="1" ht="17.25" customHeight="1">
      <c r="B5" s="42" t="s">
        <v>78</v>
      </c>
      <c r="D5" s="43" t="s">
        <v>77</v>
      </c>
      <c r="E5" s="44"/>
      <c r="F5" s="30"/>
    </row>
    <row r="6" spans="2:6" s="36" customFormat="1" ht="17.25" customHeight="1">
      <c r="B6" s="42"/>
      <c r="C6" s="45"/>
      <c r="D6" s="46" t="s">
        <v>82</v>
      </c>
      <c r="E6" s="47"/>
      <c r="F6" s="30"/>
    </row>
    <row r="7" spans="1:6" ht="17.25" customHeight="1">
      <c r="A7" s="36"/>
      <c r="B7" s="36"/>
      <c r="C7" s="36"/>
      <c r="D7" s="36"/>
      <c r="E7" s="36"/>
      <c r="F7" s="30"/>
    </row>
    <row r="8" spans="2:6" ht="18.75" customHeight="1">
      <c r="B8" s="51"/>
      <c r="D8" s="52"/>
      <c r="E8" s="53"/>
      <c r="F8" s="53"/>
    </row>
    <row r="9" spans="2:7" ht="18" customHeight="1">
      <c r="B9" s="140"/>
      <c r="C9" s="160"/>
      <c r="D9" s="160"/>
      <c r="E9" s="160"/>
      <c r="F9" s="160"/>
      <c r="G9" s="29"/>
    </row>
    <row r="10" spans="2:7" ht="45" customHeight="1">
      <c r="B10" s="286"/>
      <c r="C10" s="209" t="s">
        <v>316</v>
      </c>
      <c r="D10" s="209" t="s">
        <v>314</v>
      </c>
      <c r="E10" s="209" t="s">
        <v>330</v>
      </c>
      <c r="F10" s="299"/>
      <c r="G10" s="33"/>
    </row>
    <row r="11" spans="2:7" ht="29.25" customHeight="1">
      <c r="B11" s="286"/>
      <c r="C11" s="97"/>
      <c r="D11" s="97" t="s">
        <v>315</v>
      </c>
      <c r="E11" s="97" t="s">
        <v>331</v>
      </c>
      <c r="F11" s="299"/>
      <c r="G11" s="33"/>
    </row>
    <row r="12" spans="2:7" ht="21" customHeight="1">
      <c r="B12" s="140"/>
      <c r="C12" s="320" t="s">
        <v>317</v>
      </c>
      <c r="D12" s="321"/>
      <c r="E12" s="400"/>
      <c r="F12" s="300"/>
      <c r="G12" s="36"/>
    </row>
    <row r="13" spans="2:7" ht="21" customHeight="1">
      <c r="B13" s="140"/>
      <c r="C13" s="320" t="s">
        <v>318</v>
      </c>
      <c r="D13" s="321"/>
      <c r="E13" s="400"/>
      <c r="F13" s="300"/>
      <c r="G13" s="36"/>
    </row>
    <row r="14" spans="2:7" ht="21" customHeight="1">
      <c r="B14" s="140"/>
      <c r="C14" s="320" t="s">
        <v>319</v>
      </c>
      <c r="D14" s="321"/>
      <c r="E14" s="400"/>
      <c r="F14" s="300"/>
      <c r="G14" s="36"/>
    </row>
    <row r="15" spans="2:7" ht="21" customHeight="1">
      <c r="B15" s="140"/>
      <c r="C15" s="320" t="s">
        <v>320</v>
      </c>
      <c r="D15" s="321"/>
      <c r="E15" s="400"/>
      <c r="F15" s="300"/>
      <c r="G15" s="36"/>
    </row>
    <row r="16" spans="2:7" ht="21" customHeight="1">
      <c r="B16" s="140"/>
      <c r="C16" s="320" t="s">
        <v>322</v>
      </c>
      <c r="D16" s="321"/>
      <c r="E16" s="400"/>
      <c r="F16" s="300"/>
      <c r="G16" s="36"/>
    </row>
    <row r="17" spans="2:7" ht="21" customHeight="1">
      <c r="B17" s="140"/>
      <c r="C17" s="320" t="s">
        <v>321</v>
      </c>
      <c r="D17" s="321"/>
      <c r="E17" s="400"/>
      <c r="F17" s="300"/>
      <c r="G17" s="36"/>
    </row>
    <row r="18" spans="2:7" ht="18" customHeight="1">
      <c r="B18" s="140"/>
      <c r="C18" s="140"/>
      <c r="D18" s="160"/>
      <c r="E18" s="140"/>
      <c r="F18" s="140"/>
      <c r="G18" s="36"/>
    </row>
    <row r="19" spans="2:6" ht="18" customHeight="1">
      <c r="B19" s="42"/>
      <c r="C19" s="42"/>
      <c r="D19" s="63"/>
      <c r="E19" s="64"/>
      <c r="F19" s="64"/>
    </row>
    <row r="20" spans="2:6" ht="18" customHeight="1">
      <c r="B20" s="42"/>
      <c r="C20" s="66"/>
      <c r="D20" s="66"/>
      <c r="E20" s="66"/>
      <c r="F20" s="66"/>
    </row>
    <row r="21" spans="2:6" ht="18" customHeight="1">
      <c r="B21" s="73"/>
      <c r="C21" s="73"/>
      <c r="D21" s="73"/>
      <c r="E21" s="73"/>
      <c r="F21" s="73"/>
    </row>
    <row r="22" ht="12.75"/>
    <row r="27" ht="12.75" hidden="1"/>
  </sheetData>
  <sheetProtection sheet="1"/>
  <mergeCells count="1">
    <mergeCell ref="B2:E2"/>
  </mergeCells>
  <dataValidations count="2">
    <dataValidation allowBlank="1" showErrorMessage="1" sqref="C12:C17"/>
    <dataValidation type="list" allowBlank="1" showInputMessage="1" showErrorMessage="1" sqref="D12:D17">
      <formula1>"yes,no"</formula1>
    </dataValidation>
  </dataValidations>
  <printOptions/>
  <pageMargins left="0.75" right="0.75" top="1" bottom="1" header="0.5" footer="0.5"/>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codeName="Sheet10">
    <tabColor indexed="57"/>
    <pageSetUpPr fitToPage="1"/>
  </sheetPr>
  <dimension ref="A1:Q32"/>
  <sheetViews>
    <sheetView zoomScale="70" zoomScaleNormal="70" zoomScaleSheetLayoutView="25" zoomScalePageLayoutView="0" workbookViewId="0" topLeftCell="A1">
      <selection activeCell="C12" sqref="C12"/>
    </sheetView>
  </sheetViews>
  <sheetFormatPr defaultColWidth="0" defaultRowHeight="12.75" zeroHeight="1"/>
  <cols>
    <col min="1" max="1" width="3.7109375" style="32" customWidth="1"/>
    <col min="2" max="2" width="5.7109375" style="32" customWidth="1"/>
    <col min="3" max="3" width="29.7109375" style="32" customWidth="1"/>
    <col min="4" max="4" width="54.140625" style="31" customWidth="1"/>
    <col min="5" max="5" width="18.00390625" style="31" customWidth="1"/>
    <col min="6" max="6" width="17.28125" style="31" customWidth="1"/>
    <col min="7" max="7" width="22.7109375" style="31" customWidth="1"/>
    <col min="8" max="9" width="16.57421875" style="32" customWidth="1"/>
    <col min="10" max="10" width="22.8515625" style="32" hidden="1" customWidth="1"/>
    <col min="11" max="11" width="5.7109375" style="32" hidden="1" customWidth="1"/>
    <col min="12" max="12" width="21.7109375" style="32" hidden="1" customWidth="1"/>
    <col min="13" max="13" width="20.28125" style="32" hidden="1" customWidth="1"/>
    <col min="14" max="16" width="19.140625" style="32" hidden="1" customWidth="1"/>
    <col min="17" max="17" width="7.140625" style="32" hidden="1" customWidth="1"/>
    <col min="18" max="18" width="15.8515625" style="32" hidden="1" customWidth="1"/>
    <col min="19" max="19" width="16.8515625" style="32" hidden="1" customWidth="1"/>
    <col min="20" max="20" width="5.421875" style="32" hidden="1" customWidth="1"/>
    <col min="21" max="16384" width="0" style="32" hidden="1" customWidth="1"/>
  </cols>
  <sheetData>
    <row r="1" spans="1:6" ht="17.25" customHeight="1">
      <c r="A1" s="29"/>
      <c r="B1" s="29"/>
      <c r="C1" s="29"/>
      <c r="D1" s="30"/>
      <c r="E1" s="30"/>
      <c r="F1" s="30"/>
    </row>
    <row r="2" spans="2:7" ht="30.75" customHeight="1">
      <c r="B2" s="431" t="s">
        <v>323</v>
      </c>
      <c r="C2" s="431"/>
      <c r="D2" s="431"/>
      <c r="E2" s="33"/>
      <c r="F2" s="30"/>
      <c r="G2" s="32"/>
    </row>
    <row r="3" spans="2:7" ht="18" customHeight="1">
      <c r="B3" s="34"/>
      <c r="C3" s="29"/>
      <c r="D3" s="35"/>
      <c r="E3" s="35"/>
      <c r="F3" s="30"/>
      <c r="G3" s="32"/>
    </row>
    <row r="4" spans="2:10" s="36" customFormat="1" ht="18" customHeight="1">
      <c r="B4" s="37"/>
      <c r="C4" s="38" t="s">
        <v>76</v>
      </c>
      <c r="D4" s="39" t="s">
        <v>90</v>
      </c>
      <c r="E4" s="33"/>
      <c r="F4" s="29"/>
      <c r="G4" s="33"/>
      <c r="H4" s="29"/>
      <c r="I4" s="32"/>
      <c r="J4" s="41"/>
    </row>
    <row r="5" spans="2:10" s="36" customFormat="1" ht="18" customHeight="1">
      <c r="B5" s="42" t="s">
        <v>78</v>
      </c>
      <c r="D5" s="43" t="s">
        <v>77</v>
      </c>
      <c r="F5" s="29"/>
      <c r="H5" s="29"/>
      <c r="I5" s="32"/>
      <c r="J5" s="41"/>
    </row>
    <row r="6" spans="2:10" s="36" customFormat="1" ht="18" customHeight="1">
      <c r="B6" s="42"/>
      <c r="C6" s="45"/>
      <c r="D6" s="46" t="s">
        <v>82</v>
      </c>
      <c r="E6" s="33"/>
      <c r="F6" s="29"/>
      <c r="G6" s="33"/>
      <c r="H6" s="29"/>
      <c r="I6" s="32"/>
      <c r="J6" s="41"/>
    </row>
    <row r="7" spans="1:7" ht="18" customHeight="1">
      <c r="A7" s="48"/>
      <c r="C7" s="49"/>
      <c r="E7" s="50"/>
      <c r="G7" s="32"/>
    </row>
    <row r="8" spans="2:17" ht="18.75" customHeight="1">
      <c r="B8" s="51"/>
      <c r="D8" s="52"/>
      <c r="E8" s="53"/>
      <c r="F8" s="53"/>
      <c r="G8" s="53"/>
      <c r="H8" s="54"/>
      <c r="I8" s="54"/>
      <c r="J8" s="54"/>
      <c r="K8" s="29"/>
      <c r="L8" s="29"/>
      <c r="M8" s="29"/>
      <c r="N8" s="29"/>
      <c r="O8" s="29"/>
      <c r="P8" s="29"/>
      <c r="Q8" s="29"/>
    </row>
    <row r="9" spans="2:13" ht="18.75" customHeight="1">
      <c r="B9" s="194"/>
      <c r="C9" s="195"/>
      <c r="D9" s="195"/>
      <c r="E9" s="195"/>
      <c r="F9" s="195"/>
      <c r="G9" s="195"/>
      <c r="H9" s="29"/>
      <c r="I9" s="29"/>
      <c r="J9" s="29"/>
      <c r="K9" s="29"/>
      <c r="L9" s="29"/>
      <c r="M9" s="29"/>
    </row>
    <row r="10" spans="2:12" ht="45" customHeight="1">
      <c r="B10" s="196"/>
      <c r="C10" s="55" t="s">
        <v>189</v>
      </c>
      <c r="D10" s="56" t="s">
        <v>92</v>
      </c>
      <c r="E10" s="56" t="s">
        <v>81</v>
      </c>
      <c r="F10" s="56" t="s">
        <v>188</v>
      </c>
      <c r="G10" s="200"/>
      <c r="H10" s="57"/>
      <c r="I10" s="33"/>
      <c r="J10" s="29"/>
      <c r="K10" s="29"/>
      <c r="L10" s="29"/>
    </row>
    <row r="11" spans="2:12" ht="55.5" customHeight="1">
      <c r="B11" s="194"/>
      <c r="C11" s="58" t="s">
        <v>181</v>
      </c>
      <c r="D11" s="9"/>
      <c r="E11" s="121"/>
      <c r="F11" s="4">
        <f>E11*'Emissions Factors'!D24/1000</f>
        <v>0</v>
      </c>
      <c r="G11" s="200"/>
      <c r="I11" s="36"/>
      <c r="J11" s="29"/>
      <c r="K11" s="29"/>
      <c r="L11" s="29"/>
    </row>
    <row r="12" spans="2:12" ht="63.75" customHeight="1">
      <c r="B12" s="194"/>
      <c r="C12" s="58" t="s">
        <v>329</v>
      </c>
      <c r="D12" s="9"/>
      <c r="E12" s="131"/>
      <c r="F12" s="4">
        <f>E12*'Emissions Factors'!D24/1000</f>
        <v>0</v>
      </c>
      <c r="G12" s="200"/>
      <c r="I12" s="36"/>
      <c r="J12" s="29"/>
      <c r="K12" s="29"/>
      <c r="L12" s="29"/>
    </row>
    <row r="13" spans="2:12" ht="62.25" customHeight="1">
      <c r="B13" s="194"/>
      <c r="C13" s="58" t="s">
        <v>178</v>
      </c>
      <c r="D13" s="9"/>
      <c r="E13" s="59"/>
      <c r="F13" s="121"/>
      <c r="G13" s="200"/>
      <c r="H13" s="60"/>
      <c r="I13" s="36"/>
      <c r="J13" s="29"/>
      <c r="K13" s="29"/>
      <c r="L13" s="29"/>
    </row>
    <row r="14" spans="2:12" ht="15.75" customHeight="1">
      <c r="B14" s="194"/>
      <c r="C14" s="195"/>
      <c r="D14" s="195"/>
      <c r="E14" s="195"/>
      <c r="F14" s="199"/>
      <c r="G14" s="201"/>
      <c r="H14" s="60"/>
      <c r="I14" s="36"/>
      <c r="J14" s="29"/>
      <c r="K14" s="29"/>
      <c r="L14" s="29"/>
    </row>
    <row r="15" spans="2:12" ht="18" customHeight="1">
      <c r="B15" s="194"/>
      <c r="C15" s="195"/>
      <c r="D15" s="197"/>
      <c r="E15" s="198" t="s">
        <v>168</v>
      </c>
      <c r="F15" s="61">
        <f>SUM(F11:F13)</f>
        <v>0</v>
      </c>
      <c r="G15" s="199"/>
      <c r="H15" s="62" t="s">
        <v>81</v>
      </c>
      <c r="I15" s="36"/>
      <c r="J15" s="29"/>
      <c r="K15" s="29"/>
      <c r="L15" s="29"/>
    </row>
    <row r="16" spans="2:12" ht="18" customHeight="1">
      <c r="B16" s="194"/>
      <c r="C16" s="195"/>
      <c r="D16" s="195"/>
      <c r="E16" s="195"/>
      <c r="F16" s="194"/>
      <c r="G16" s="194"/>
      <c r="H16" s="62" t="s">
        <v>75</v>
      </c>
      <c r="I16" s="36"/>
      <c r="J16" s="29"/>
      <c r="K16" s="29"/>
      <c r="L16" s="29"/>
    </row>
    <row r="17" spans="2:10" ht="18" customHeight="1">
      <c r="B17" s="42"/>
      <c r="C17" s="42"/>
      <c r="D17" s="63"/>
      <c r="E17" s="64"/>
      <c r="F17" s="64"/>
      <c r="G17" s="57"/>
      <c r="H17" s="29"/>
      <c r="I17" s="29"/>
      <c r="J17" s="29"/>
    </row>
    <row r="18" spans="2:16" ht="18" customHeight="1">
      <c r="B18" s="42"/>
      <c r="C18" s="65"/>
      <c r="D18" s="66"/>
      <c r="E18" s="66"/>
      <c r="F18" s="66"/>
      <c r="G18" s="64"/>
      <c r="H18" s="36"/>
      <c r="I18" s="36"/>
      <c r="J18" s="36"/>
      <c r="K18" s="36"/>
      <c r="L18" s="36"/>
      <c r="M18" s="29"/>
      <c r="N18" s="29"/>
      <c r="O18" s="29"/>
      <c r="P18" s="29"/>
    </row>
    <row r="19" spans="2:16" ht="11.25" customHeight="1">
      <c r="B19" s="202"/>
      <c r="C19" s="203"/>
      <c r="D19" s="202"/>
      <c r="E19" s="202"/>
      <c r="F19" s="202"/>
      <c r="G19" s="202"/>
      <c r="H19" s="36"/>
      <c r="I19" s="36"/>
      <c r="J19" s="36"/>
      <c r="K19" s="36"/>
      <c r="L19" s="36"/>
      <c r="M19" s="29"/>
      <c r="N19" s="29"/>
      <c r="O19" s="29"/>
      <c r="P19" s="29"/>
    </row>
    <row r="20" spans="2:16" ht="18" customHeight="1">
      <c r="B20" s="202"/>
      <c r="C20" s="194"/>
      <c r="D20" s="202"/>
      <c r="E20" s="386" t="s">
        <v>382</v>
      </c>
      <c r="F20" s="206">
        <f>Summary!E15-'Carbon Credits'!F15</f>
        <v>0</v>
      </c>
      <c r="G20" s="205" t="s">
        <v>169</v>
      </c>
      <c r="H20" s="36"/>
      <c r="I20" s="36"/>
      <c r="J20" s="36"/>
      <c r="K20" s="36"/>
      <c r="L20" s="36"/>
      <c r="M20" s="29"/>
      <c r="N20" s="29"/>
      <c r="O20" s="29"/>
      <c r="P20" s="29"/>
    </row>
    <row r="21" spans="2:16" ht="19.5" customHeight="1">
      <c r="B21" s="202"/>
      <c r="C21" s="202"/>
      <c r="D21" s="202"/>
      <c r="E21" s="386" t="s">
        <v>383</v>
      </c>
      <c r="F21" s="206">
        <f>IF(ISERROR(F20/Summary!E11),"",F20/Summary!E11)</f>
      </c>
      <c r="G21" s="205" t="s">
        <v>170</v>
      </c>
      <c r="H21" s="36"/>
      <c r="I21" s="36"/>
      <c r="J21" s="36"/>
      <c r="K21" s="36"/>
      <c r="L21" s="36"/>
      <c r="M21" s="29"/>
      <c r="N21" s="29"/>
      <c r="O21" s="29"/>
      <c r="P21" s="29"/>
    </row>
    <row r="22" spans="2:16" ht="14.25" customHeight="1">
      <c r="B22" s="202"/>
      <c r="C22" s="202"/>
      <c r="D22" s="202"/>
      <c r="E22" s="204"/>
      <c r="F22" s="202"/>
      <c r="G22" s="205"/>
      <c r="H22" s="36"/>
      <c r="I22" s="36"/>
      <c r="J22" s="36"/>
      <c r="K22" s="36"/>
      <c r="L22" s="36"/>
      <c r="M22" s="29"/>
      <c r="N22" s="29"/>
      <c r="O22" s="29"/>
      <c r="P22" s="29"/>
    </row>
    <row r="23" spans="2:7" ht="52.5" customHeight="1">
      <c r="B23" s="194"/>
      <c r="C23" s="433" t="s">
        <v>385</v>
      </c>
      <c r="D23" s="433"/>
      <c r="E23" s="433"/>
      <c r="F23" s="433"/>
      <c r="G23" s="194"/>
    </row>
    <row r="24" spans="2:7" ht="8.25" customHeight="1">
      <c r="B24" s="194"/>
      <c r="C24" s="387"/>
      <c r="D24" s="387"/>
      <c r="E24" s="387"/>
      <c r="F24" s="387"/>
      <c r="G24" s="194"/>
    </row>
    <row r="25" spans="2:7" ht="35.25" customHeight="1">
      <c r="B25" s="194"/>
      <c r="C25" s="432" t="s">
        <v>384</v>
      </c>
      <c r="D25" s="432"/>
      <c r="E25" s="432"/>
      <c r="F25" s="432"/>
      <c r="G25" s="194"/>
    </row>
    <row r="26" spans="2:7" ht="13.5" customHeight="1">
      <c r="B26" s="194"/>
      <c r="C26" s="432"/>
      <c r="D26" s="432"/>
      <c r="E26" s="432"/>
      <c r="F26" s="432"/>
      <c r="G26" s="194"/>
    </row>
    <row r="27" ht="18" customHeight="1"/>
    <row r="28" ht="18" customHeight="1"/>
    <row r="29" ht="18" customHeight="1" hidden="1"/>
    <row r="30" ht="18" customHeight="1" hidden="1"/>
    <row r="31" ht="18" customHeight="1" hidden="1"/>
    <row r="32" ht="18" customHeight="1" hidden="1">
      <c r="D32" s="30"/>
    </row>
    <row r="33" ht="18" customHeight="1" hidden="1"/>
    <row r="34" ht="18" customHeight="1" hidden="1"/>
    <row r="35" ht="18" customHeight="1" hidden="1"/>
    <row r="36" ht="18" customHeight="1" hidden="1"/>
    <row r="37" ht="18" customHeight="1" hidden="1"/>
  </sheetData>
  <sheetProtection sheet="1"/>
  <mergeCells count="4">
    <mergeCell ref="B2:D2"/>
    <mergeCell ref="C25:F25"/>
    <mergeCell ref="C26:F26"/>
    <mergeCell ref="C23:F23"/>
  </mergeCells>
  <printOptions/>
  <pageMargins left="0.75" right="0.75" top="1" bottom="1" header="0.5" footer="0.5"/>
  <pageSetup fitToHeight="1" fitToWidth="1" horizontalDpi="600" verticalDpi="600" orientation="landscape" scale="73" r:id="rId2"/>
  <drawing r:id="rId1"/>
</worksheet>
</file>

<file path=xl/worksheets/sheet13.xml><?xml version="1.0" encoding="utf-8"?>
<worksheet xmlns="http://schemas.openxmlformats.org/spreadsheetml/2006/main" xmlns:r="http://schemas.openxmlformats.org/officeDocument/2006/relationships">
  <sheetPr codeName="Sheet12">
    <tabColor indexed="25"/>
  </sheetPr>
  <dimension ref="A1:Q160"/>
  <sheetViews>
    <sheetView zoomScale="55" zoomScaleNormal="55" zoomScalePageLayoutView="0" workbookViewId="0" topLeftCell="A1">
      <selection activeCell="C12" sqref="C12"/>
    </sheetView>
  </sheetViews>
  <sheetFormatPr defaultColWidth="9.140625" defaultRowHeight="12.75"/>
  <cols>
    <col min="1" max="1" width="3.7109375" style="11" customWidth="1"/>
    <col min="2" max="2" width="26.28125" style="11" customWidth="1"/>
    <col min="3" max="3" width="42.140625" style="11" customWidth="1"/>
    <col min="4" max="4" width="15.28125" style="11" customWidth="1"/>
    <col min="5" max="5" width="24.28125" style="11" bestFit="1" customWidth="1"/>
    <col min="6" max="6" width="244.28125" style="11" bestFit="1" customWidth="1"/>
    <col min="7" max="7" width="18.421875" style="11" customWidth="1"/>
    <col min="8" max="8" width="15.00390625" style="11" customWidth="1"/>
    <col min="9" max="9" width="16.8515625" style="11" customWidth="1"/>
    <col min="10" max="16384" width="9.140625" style="11" customWidth="1"/>
  </cols>
  <sheetData>
    <row r="1" spans="1:7" ht="17.25" customHeight="1">
      <c r="A1" s="10"/>
      <c r="B1" s="10"/>
      <c r="C1" s="10"/>
      <c r="G1" s="10"/>
    </row>
    <row r="2" spans="1:7" ht="21.75" customHeight="1">
      <c r="A2" s="10"/>
      <c r="B2" s="436" t="s">
        <v>177</v>
      </c>
      <c r="C2" s="436"/>
      <c r="G2" s="10"/>
    </row>
    <row r="3" spans="1:10" ht="15.75" thickBot="1">
      <c r="A3" s="10"/>
      <c r="B3" s="10"/>
      <c r="C3" s="10"/>
      <c r="D3" s="10"/>
      <c r="E3" s="10"/>
      <c r="F3" s="10"/>
      <c r="G3" s="10"/>
      <c r="H3" s="10"/>
      <c r="I3" s="10"/>
      <c r="J3" s="10"/>
    </row>
    <row r="4" spans="1:8" ht="24" customHeight="1" thickBot="1">
      <c r="A4" s="10"/>
      <c r="B4" s="10"/>
      <c r="C4" s="10"/>
      <c r="D4" s="434" t="s">
        <v>108</v>
      </c>
      <c r="E4" s="435"/>
      <c r="F4" s="10"/>
      <c r="G4" s="10"/>
      <c r="H4" s="10"/>
    </row>
    <row r="5" spans="1:8" ht="54" customHeight="1" thickBot="1">
      <c r="A5" s="10"/>
      <c r="B5" s="149" t="s">
        <v>99</v>
      </c>
      <c r="C5" s="150" t="s">
        <v>100</v>
      </c>
      <c r="D5" s="149" t="s">
        <v>101</v>
      </c>
      <c r="E5" s="150" t="s">
        <v>102</v>
      </c>
      <c r="F5" s="150" t="s">
        <v>86</v>
      </c>
      <c r="G5" s="10"/>
      <c r="H5" s="10"/>
    </row>
    <row r="6" spans="1:17" ht="18" customHeight="1">
      <c r="A6" s="10"/>
      <c r="B6" s="12"/>
      <c r="C6" s="13"/>
      <c r="D6" s="14"/>
      <c r="E6" s="15"/>
      <c r="F6" s="16"/>
      <c r="G6" s="10"/>
      <c r="H6" s="392"/>
      <c r="I6" s="393"/>
      <c r="J6" s="393"/>
      <c r="K6" s="393"/>
      <c r="L6" s="393"/>
      <c r="M6" s="393"/>
      <c r="N6" s="393"/>
      <c r="O6" s="393"/>
      <c r="P6" s="393"/>
      <c r="Q6" s="394"/>
    </row>
    <row r="7" spans="1:17" ht="18" customHeight="1">
      <c r="A7" s="10"/>
      <c r="B7" s="17" t="s">
        <v>7</v>
      </c>
      <c r="C7" s="13" t="s">
        <v>201</v>
      </c>
      <c r="D7" s="388">
        <v>51.33</v>
      </c>
      <c r="E7" s="15" t="s">
        <v>202</v>
      </c>
      <c r="F7" s="19" t="s">
        <v>351</v>
      </c>
      <c r="G7" s="10"/>
      <c r="H7" s="182" t="s">
        <v>408</v>
      </c>
      <c r="I7" s="390"/>
      <c r="J7" s="390"/>
      <c r="K7" s="390"/>
      <c r="L7" s="390"/>
      <c r="M7" s="390"/>
      <c r="N7" s="390"/>
      <c r="O7" s="390"/>
      <c r="P7" s="390"/>
      <c r="Q7" s="395"/>
    </row>
    <row r="8" spans="1:17" ht="18" customHeight="1">
      <c r="A8" s="10"/>
      <c r="B8" s="17"/>
      <c r="C8" s="13" t="s">
        <v>386</v>
      </c>
      <c r="D8" s="388">
        <f>I17</f>
        <v>53.18885833333333</v>
      </c>
      <c r="E8" s="15" t="s">
        <v>202</v>
      </c>
      <c r="F8" s="19" t="s">
        <v>401</v>
      </c>
      <c r="G8" s="10"/>
      <c r="H8" s="14" t="s">
        <v>402</v>
      </c>
      <c r="I8" s="390">
        <v>2010</v>
      </c>
      <c r="J8" s="390"/>
      <c r="K8" s="390"/>
      <c r="L8" s="390"/>
      <c r="M8" s="390"/>
      <c r="N8" s="390"/>
      <c r="O8" s="390"/>
      <c r="P8" s="390"/>
      <c r="Q8" s="395"/>
    </row>
    <row r="9" spans="1:17" ht="18" customHeight="1">
      <c r="A9" s="10"/>
      <c r="B9" s="17"/>
      <c r="C9" s="13" t="s">
        <v>387</v>
      </c>
      <c r="D9" s="388">
        <f>D7</f>
        <v>51.33</v>
      </c>
      <c r="E9" s="15" t="s">
        <v>202</v>
      </c>
      <c r="F9" s="19" t="s">
        <v>398</v>
      </c>
      <c r="G9" s="10"/>
      <c r="H9" s="18" t="s">
        <v>409</v>
      </c>
      <c r="I9" s="390"/>
      <c r="J9" s="390"/>
      <c r="K9" s="390"/>
      <c r="L9" s="390"/>
      <c r="M9" s="390"/>
      <c r="N9" s="390"/>
      <c r="O9" s="390"/>
      <c r="P9" s="390"/>
      <c r="Q9" s="395"/>
    </row>
    <row r="10" spans="1:17" ht="18" customHeight="1">
      <c r="A10" s="10"/>
      <c r="B10" s="17"/>
      <c r="C10" s="13" t="s">
        <v>388</v>
      </c>
      <c r="D10" s="388">
        <v>54</v>
      </c>
      <c r="E10" s="19" t="s">
        <v>389</v>
      </c>
      <c r="F10" s="19" t="s">
        <v>390</v>
      </c>
      <c r="G10" s="10"/>
      <c r="H10" s="14" t="s">
        <v>403</v>
      </c>
      <c r="I10" s="390">
        <v>2.549</v>
      </c>
      <c r="J10" s="185" t="s">
        <v>406</v>
      </c>
      <c r="K10" s="390"/>
      <c r="L10" s="390"/>
      <c r="M10" s="390"/>
      <c r="N10" s="390"/>
      <c r="O10" s="390"/>
      <c r="P10" s="390"/>
      <c r="Q10" s="395"/>
    </row>
    <row r="11" spans="1:17" ht="18" customHeight="1">
      <c r="A11" s="10"/>
      <c r="B11" s="17"/>
      <c r="C11" s="13"/>
      <c r="D11" s="388"/>
      <c r="E11" s="15"/>
      <c r="F11" s="19"/>
      <c r="G11" s="10"/>
      <c r="H11" s="14" t="s">
        <v>404</v>
      </c>
      <c r="I11" s="390">
        <v>0.0446</v>
      </c>
      <c r="J11" s="185" t="s">
        <v>407</v>
      </c>
      <c r="K11" s="390"/>
      <c r="L11" s="390"/>
      <c r="M11" s="390"/>
      <c r="N11" s="390"/>
      <c r="O11" s="390"/>
      <c r="P11" s="390"/>
      <c r="Q11" s="395"/>
    </row>
    <row r="12" spans="1:17" ht="18" customHeight="1">
      <c r="A12" s="10"/>
      <c r="B12" s="17"/>
      <c r="C12" s="13" t="s">
        <v>193</v>
      </c>
      <c r="D12" s="388">
        <v>12.8</v>
      </c>
      <c r="E12" s="15" t="s">
        <v>202</v>
      </c>
      <c r="F12" s="19" t="s">
        <v>352</v>
      </c>
      <c r="G12" s="10"/>
      <c r="H12" s="14" t="s">
        <v>405</v>
      </c>
      <c r="I12" s="391">
        <v>0.0099</v>
      </c>
      <c r="J12" s="185" t="s">
        <v>407</v>
      </c>
      <c r="K12" s="390"/>
      <c r="L12" s="390"/>
      <c r="M12" s="390"/>
      <c r="N12" s="390"/>
      <c r="O12" s="390"/>
      <c r="P12" s="390"/>
      <c r="Q12" s="395"/>
    </row>
    <row r="13" spans="1:17" ht="18" customHeight="1">
      <c r="A13" s="10"/>
      <c r="B13" s="17"/>
      <c r="C13" s="13" t="s">
        <v>192</v>
      </c>
      <c r="D13" s="388">
        <v>12.8</v>
      </c>
      <c r="E13" s="15" t="s">
        <v>202</v>
      </c>
      <c r="F13" s="19" t="s">
        <v>352</v>
      </c>
      <c r="G13" s="10"/>
      <c r="H13" s="396" t="s">
        <v>412</v>
      </c>
      <c r="I13" s="391">
        <v>48</v>
      </c>
      <c r="J13" s="185" t="s">
        <v>413</v>
      </c>
      <c r="K13" s="390"/>
      <c r="L13" s="390"/>
      <c r="M13" s="390"/>
      <c r="N13" s="390"/>
      <c r="O13" s="390"/>
      <c r="P13" s="390"/>
      <c r="Q13" s="395"/>
    </row>
    <row r="14" spans="1:17" ht="18" customHeight="1">
      <c r="A14" s="10"/>
      <c r="B14" s="17"/>
      <c r="C14" s="13" t="s">
        <v>194</v>
      </c>
      <c r="D14" s="388">
        <v>3.9</v>
      </c>
      <c r="E14" s="15" t="s">
        <v>202</v>
      </c>
      <c r="F14" s="19" t="s">
        <v>352</v>
      </c>
      <c r="G14" s="10"/>
      <c r="H14" s="14" t="s">
        <v>410</v>
      </c>
      <c r="I14" s="390"/>
      <c r="J14" s="390"/>
      <c r="K14" s="390"/>
      <c r="L14" s="390"/>
      <c r="M14" s="390"/>
      <c r="N14" s="390"/>
      <c r="O14" s="390"/>
      <c r="P14" s="390"/>
      <c r="Q14" s="395"/>
    </row>
    <row r="15" spans="1:17" ht="18" customHeight="1">
      <c r="A15" s="10"/>
      <c r="B15" s="17"/>
      <c r="C15" s="13" t="s">
        <v>195</v>
      </c>
      <c r="D15" s="388">
        <v>8.7</v>
      </c>
      <c r="E15" s="15" t="s">
        <v>202</v>
      </c>
      <c r="F15" s="19" t="s">
        <v>352</v>
      </c>
      <c r="G15" s="10"/>
      <c r="H15" s="14"/>
      <c r="I15" s="390"/>
      <c r="J15" s="390"/>
      <c r="K15" s="390"/>
      <c r="L15" s="390"/>
      <c r="M15" s="390"/>
      <c r="N15" s="390"/>
      <c r="O15" s="390"/>
      <c r="P15" s="390"/>
      <c r="Q15" s="395"/>
    </row>
    <row r="16" spans="1:17" ht="18" customHeight="1">
      <c r="A16" s="10"/>
      <c r="B16" s="17"/>
      <c r="C16" s="13" t="s">
        <v>196</v>
      </c>
      <c r="D16" s="388">
        <v>10.4</v>
      </c>
      <c r="E16" s="15" t="s">
        <v>202</v>
      </c>
      <c r="F16" s="19" t="s">
        <v>352</v>
      </c>
      <c r="G16" s="10"/>
      <c r="H16" s="14" t="s">
        <v>411</v>
      </c>
      <c r="I16" s="390">
        <f>(I10+((I11/1000)*25)+((I12/1000)*298))/I13</f>
        <v>0.05318885833333333</v>
      </c>
      <c r="J16" s="185" t="s">
        <v>414</v>
      </c>
      <c r="K16" s="390"/>
      <c r="L16" s="390"/>
      <c r="M16" s="390"/>
      <c r="N16" s="390"/>
      <c r="O16" s="390"/>
      <c r="P16" s="390"/>
      <c r="Q16" s="395"/>
    </row>
    <row r="17" spans="1:17" ht="18" customHeight="1">
      <c r="A17" s="10"/>
      <c r="B17" s="17"/>
      <c r="C17" s="13" t="s">
        <v>197</v>
      </c>
      <c r="D17" s="388">
        <v>4</v>
      </c>
      <c r="E17" s="15" t="s">
        <v>202</v>
      </c>
      <c r="F17" s="19" t="s">
        <v>352</v>
      </c>
      <c r="G17" s="10"/>
      <c r="H17" s="14"/>
      <c r="I17" s="390">
        <f>I16*1000</f>
        <v>53.18885833333333</v>
      </c>
      <c r="J17" s="185" t="s">
        <v>415</v>
      </c>
      <c r="K17" s="390"/>
      <c r="L17" s="390"/>
      <c r="M17" s="390"/>
      <c r="N17" s="390"/>
      <c r="O17" s="390"/>
      <c r="P17" s="390"/>
      <c r="Q17" s="395"/>
    </row>
    <row r="18" spans="1:17" ht="18" customHeight="1" thickBot="1">
      <c r="A18" s="10"/>
      <c r="B18" s="17"/>
      <c r="C18" s="13" t="s">
        <v>198</v>
      </c>
      <c r="D18" s="388">
        <v>3.9</v>
      </c>
      <c r="E18" s="15" t="s">
        <v>202</v>
      </c>
      <c r="F18" s="19" t="s">
        <v>400</v>
      </c>
      <c r="G18" s="10" t="s">
        <v>78</v>
      </c>
      <c r="H18" s="397"/>
      <c r="I18" s="398"/>
      <c r="J18" s="398"/>
      <c r="K18" s="398"/>
      <c r="L18" s="398"/>
      <c r="M18" s="398"/>
      <c r="N18" s="398"/>
      <c r="O18" s="398"/>
      <c r="P18" s="398"/>
      <c r="Q18" s="399"/>
    </row>
    <row r="19" spans="1:8" ht="18" customHeight="1">
      <c r="A19" s="10"/>
      <c r="B19" s="17"/>
      <c r="C19" s="13" t="s">
        <v>199</v>
      </c>
      <c r="D19" s="388">
        <v>3.9</v>
      </c>
      <c r="E19" s="15" t="s">
        <v>202</v>
      </c>
      <c r="F19" s="19" t="s">
        <v>400</v>
      </c>
      <c r="G19" s="10"/>
      <c r="H19" s="10"/>
    </row>
    <row r="20" spans="1:8" ht="18" customHeight="1">
      <c r="A20" s="10"/>
      <c r="B20" s="17"/>
      <c r="C20" s="13" t="s">
        <v>386</v>
      </c>
      <c r="D20" s="388">
        <f>AVERAGE($D$12:$D$19)</f>
        <v>7.55</v>
      </c>
      <c r="E20" s="15" t="s">
        <v>202</v>
      </c>
      <c r="F20" s="19" t="s">
        <v>399</v>
      </c>
      <c r="G20" s="10"/>
      <c r="H20" s="10"/>
    </row>
    <row r="21" spans="1:8" ht="18" customHeight="1">
      <c r="A21" s="10"/>
      <c r="B21" s="17"/>
      <c r="C21" s="13" t="s">
        <v>387</v>
      </c>
      <c r="D21" s="388">
        <f>AVERAGE($D$12:$D$19)</f>
        <v>7.55</v>
      </c>
      <c r="E21" s="15" t="s">
        <v>202</v>
      </c>
      <c r="F21" s="19" t="s">
        <v>399</v>
      </c>
      <c r="G21" s="10"/>
      <c r="H21" s="10"/>
    </row>
    <row r="22" spans="1:8" ht="18" customHeight="1">
      <c r="A22" s="10"/>
      <c r="B22" s="17"/>
      <c r="C22" s="13" t="s">
        <v>388</v>
      </c>
      <c r="D22" s="388">
        <v>7.91</v>
      </c>
      <c r="E22" s="15" t="s">
        <v>389</v>
      </c>
      <c r="F22" s="19" t="s">
        <v>391</v>
      </c>
      <c r="G22" s="10"/>
      <c r="H22" s="10"/>
    </row>
    <row r="23" spans="1:8" ht="18" customHeight="1">
      <c r="A23" s="10"/>
      <c r="B23" s="12"/>
      <c r="C23" s="13"/>
      <c r="D23" s="388"/>
      <c r="E23" s="15" t="s">
        <v>78</v>
      </c>
      <c r="F23" s="19"/>
      <c r="G23" s="10"/>
      <c r="H23" s="10"/>
    </row>
    <row r="24" spans="1:8" ht="18" customHeight="1">
      <c r="A24" s="10"/>
      <c r="B24" s="17" t="s">
        <v>88</v>
      </c>
      <c r="C24" s="13" t="s">
        <v>193</v>
      </c>
      <c r="D24" s="388">
        <v>0.87</v>
      </c>
      <c r="E24" s="15" t="s">
        <v>8</v>
      </c>
      <c r="F24" s="19" t="s">
        <v>353</v>
      </c>
      <c r="G24" s="10"/>
      <c r="H24" s="10"/>
    </row>
    <row r="25" spans="1:8" ht="18" customHeight="1">
      <c r="A25" s="10"/>
      <c r="B25" s="17"/>
      <c r="C25" s="13" t="s">
        <v>192</v>
      </c>
      <c r="D25" s="388">
        <v>0.87</v>
      </c>
      <c r="E25" s="15" t="s">
        <v>8</v>
      </c>
      <c r="F25" s="19" t="s">
        <v>353</v>
      </c>
      <c r="G25" s="10"/>
      <c r="H25" s="10"/>
    </row>
    <row r="26" spans="1:8" ht="18" customHeight="1">
      <c r="A26" s="10"/>
      <c r="B26" s="17"/>
      <c r="C26" s="13" t="s">
        <v>194</v>
      </c>
      <c r="D26" s="388">
        <v>1.17</v>
      </c>
      <c r="E26" s="15" t="s">
        <v>8</v>
      </c>
      <c r="F26" s="19" t="s">
        <v>353</v>
      </c>
      <c r="G26" s="10"/>
      <c r="H26" s="10"/>
    </row>
    <row r="27" spans="1:8" ht="18" customHeight="1">
      <c r="A27" s="10"/>
      <c r="B27" s="17"/>
      <c r="C27" s="13" t="s">
        <v>195</v>
      </c>
      <c r="D27" s="388">
        <v>0.82</v>
      </c>
      <c r="E27" s="15" t="s">
        <v>8</v>
      </c>
      <c r="F27" s="19" t="s">
        <v>353</v>
      </c>
      <c r="G27" s="10"/>
      <c r="H27" s="10"/>
    </row>
    <row r="28" spans="1:8" ht="18" customHeight="1">
      <c r="A28" s="10"/>
      <c r="B28" s="17"/>
      <c r="C28" s="13" t="s">
        <v>196</v>
      </c>
      <c r="D28" s="388">
        <v>0.62</v>
      </c>
      <c r="E28" s="15" t="s">
        <v>8</v>
      </c>
      <c r="F28" s="19" t="s">
        <v>353</v>
      </c>
      <c r="G28" s="10"/>
      <c r="H28" s="10"/>
    </row>
    <row r="29" spans="1:8" ht="18" customHeight="1">
      <c r="A29" s="10"/>
      <c r="B29" s="17"/>
      <c r="C29" s="13" t="s">
        <v>197</v>
      </c>
      <c r="D29" s="388">
        <v>0.78</v>
      </c>
      <c r="E29" s="15" t="s">
        <v>8</v>
      </c>
      <c r="F29" s="19" t="s">
        <v>353</v>
      </c>
      <c r="G29" s="10"/>
      <c r="H29" s="10"/>
    </row>
    <row r="30" spans="1:8" ht="18" customHeight="1">
      <c r="A30" s="10"/>
      <c r="B30" s="17"/>
      <c r="C30" s="13" t="s">
        <v>198</v>
      </c>
      <c r="D30" s="388">
        <v>0.2</v>
      </c>
      <c r="E30" s="15" t="s">
        <v>8</v>
      </c>
      <c r="F30" s="19" t="s">
        <v>353</v>
      </c>
      <c r="G30" s="10"/>
      <c r="H30" s="10"/>
    </row>
    <row r="31" spans="1:8" ht="18" customHeight="1">
      <c r="A31" s="10"/>
      <c r="B31" s="17"/>
      <c r="C31" s="13" t="s">
        <v>199</v>
      </c>
      <c r="D31" s="388">
        <v>0.69</v>
      </c>
      <c r="E31" s="15" t="s">
        <v>8</v>
      </c>
      <c r="F31" s="19" t="s">
        <v>353</v>
      </c>
      <c r="G31" s="10"/>
      <c r="H31" s="10"/>
    </row>
    <row r="32" spans="1:8" ht="18" customHeight="1">
      <c r="A32" s="10"/>
      <c r="B32" s="17"/>
      <c r="C32" s="13" t="s">
        <v>386</v>
      </c>
      <c r="D32" s="388">
        <v>0.7</v>
      </c>
      <c r="E32" s="15" t="s">
        <v>8</v>
      </c>
      <c r="F32" s="19" t="s">
        <v>395</v>
      </c>
      <c r="G32" s="10"/>
      <c r="H32" s="10"/>
    </row>
    <row r="33" spans="1:8" ht="18" customHeight="1">
      <c r="A33" s="10"/>
      <c r="B33" s="17"/>
      <c r="C33" s="13" t="s">
        <v>387</v>
      </c>
      <c r="D33" s="388">
        <v>0.4977</v>
      </c>
      <c r="E33" s="15" t="s">
        <v>8</v>
      </c>
      <c r="F33" s="19" t="s">
        <v>394</v>
      </c>
      <c r="G33" s="10"/>
      <c r="H33" s="10"/>
    </row>
    <row r="34" spans="1:8" ht="18" customHeight="1">
      <c r="A34" s="10"/>
      <c r="B34" s="17"/>
      <c r="C34" s="13" t="s">
        <v>388</v>
      </c>
      <c r="D34" s="388">
        <v>0.165</v>
      </c>
      <c r="E34" s="15" t="s">
        <v>8</v>
      </c>
      <c r="F34" s="19" t="s">
        <v>393</v>
      </c>
      <c r="G34" s="10" t="s">
        <v>78</v>
      </c>
      <c r="H34" s="10"/>
    </row>
    <row r="35" spans="1:8" ht="18" customHeight="1">
      <c r="A35" s="10"/>
      <c r="B35" s="17"/>
      <c r="C35" s="13" t="s">
        <v>193</v>
      </c>
      <c r="D35" s="388">
        <v>0.19</v>
      </c>
      <c r="E35" s="15" t="s">
        <v>8</v>
      </c>
      <c r="F35" s="19" t="s">
        <v>352</v>
      </c>
      <c r="G35" s="10"/>
      <c r="H35" s="10"/>
    </row>
    <row r="36" spans="1:8" ht="18" customHeight="1">
      <c r="A36" s="10"/>
      <c r="B36" s="17"/>
      <c r="C36" s="13" t="s">
        <v>192</v>
      </c>
      <c r="D36" s="388">
        <v>0.19</v>
      </c>
      <c r="E36" s="15" t="s">
        <v>8</v>
      </c>
      <c r="F36" s="19" t="s">
        <v>352</v>
      </c>
      <c r="G36" s="10" t="s">
        <v>78</v>
      </c>
      <c r="H36" s="10"/>
    </row>
    <row r="37" spans="1:8" ht="18" customHeight="1">
      <c r="A37" s="10"/>
      <c r="B37" s="17"/>
      <c r="C37" s="13" t="s">
        <v>194</v>
      </c>
      <c r="D37" s="388">
        <v>0.15</v>
      </c>
      <c r="E37" s="15" t="s">
        <v>8</v>
      </c>
      <c r="F37" s="19" t="s">
        <v>352</v>
      </c>
      <c r="G37" s="10"/>
      <c r="H37" s="10"/>
    </row>
    <row r="38" spans="1:8" ht="18" customHeight="1">
      <c r="A38" s="10"/>
      <c r="B38" s="17"/>
      <c r="C38" s="13" t="s">
        <v>195</v>
      </c>
      <c r="D38" s="388">
        <v>0.14</v>
      </c>
      <c r="E38" s="15" t="s">
        <v>8</v>
      </c>
      <c r="F38" s="19" t="s">
        <v>352</v>
      </c>
      <c r="G38" s="10"/>
      <c r="H38" s="10"/>
    </row>
    <row r="39" spans="1:8" ht="18" customHeight="1">
      <c r="A39" s="10"/>
      <c r="B39" s="17"/>
      <c r="C39" s="13" t="s">
        <v>196</v>
      </c>
      <c r="D39" s="388">
        <v>0.11</v>
      </c>
      <c r="E39" s="15" t="s">
        <v>8</v>
      </c>
      <c r="F39" s="19" t="s">
        <v>352</v>
      </c>
      <c r="G39" s="10"/>
      <c r="H39" s="10"/>
    </row>
    <row r="40" spans="1:8" ht="18" customHeight="1">
      <c r="A40" s="10"/>
      <c r="B40" s="17"/>
      <c r="C40" s="13" t="s">
        <v>197</v>
      </c>
      <c r="D40" s="388">
        <v>0.06</v>
      </c>
      <c r="E40" s="15" t="s">
        <v>8</v>
      </c>
      <c r="F40" s="19" t="s">
        <v>352</v>
      </c>
      <c r="G40" s="10"/>
      <c r="H40" s="10" t="s">
        <v>78</v>
      </c>
    </row>
    <row r="41" spans="1:8" ht="18" customHeight="1">
      <c r="A41" s="10"/>
      <c r="B41" s="17"/>
      <c r="C41" s="13" t="s">
        <v>198</v>
      </c>
      <c r="D41" s="388">
        <v>0.02</v>
      </c>
      <c r="E41" s="15" t="s">
        <v>8</v>
      </c>
      <c r="F41" s="19" t="s">
        <v>352</v>
      </c>
      <c r="G41" s="10"/>
      <c r="H41" s="10"/>
    </row>
    <row r="42" spans="1:8" ht="18" customHeight="1">
      <c r="A42" s="10"/>
      <c r="B42" s="17"/>
      <c r="C42" s="13" t="s">
        <v>199</v>
      </c>
      <c r="D42" s="388">
        <v>0.08</v>
      </c>
      <c r="E42" s="15" t="s">
        <v>8</v>
      </c>
      <c r="F42" s="19" t="s">
        <v>352</v>
      </c>
      <c r="G42" s="10"/>
      <c r="H42" s="10"/>
    </row>
    <row r="43" spans="1:8" ht="18" customHeight="1">
      <c r="A43" s="10"/>
      <c r="B43" s="17"/>
      <c r="C43" s="13" t="s">
        <v>386</v>
      </c>
      <c r="D43" s="388">
        <v>0.1031974387</v>
      </c>
      <c r="E43" s="15" t="s">
        <v>8</v>
      </c>
      <c r="F43" s="19" t="s">
        <v>396</v>
      </c>
      <c r="G43" s="10"/>
      <c r="H43" s="10"/>
    </row>
    <row r="44" spans="1:9" ht="18" customHeight="1">
      <c r="A44" s="10"/>
      <c r="B44" s="17"/>
      <c r="C44" s="13" t="s">
        <v>387</v>
      </c>
      <c r="D44" s="388">
        <v>0.03549846550000001</v>
      </c>
      <c r="E44" s="15" t="s">
        <v>8</v>
      </c>
      <c r="F44" s="19" t="s">
        <v>396</v>
      </c>
      <c r="G44" s="10"/>
      <c r="H44" s="10"/>
      <c r="I44" s="11" t="s">
        <v>78</v>
      </c>
    </row>
    <row r="45" spans="1:8" ht="18" customHeight="1">
      <c r="A45" s="10"/>
      <c r="B45" s="17"/>
      <c r="C45" s="13" t="s">
        <v>388</v>
      </c>
      <c r="D45" s="388">
        <v>0.0142</v>
      </c>
      <c r="E45" s="15" t="s">
        <v>8</v>
      </c>
      <c r="F45" s="19" t="s">
        <v>392</v>
      </c>
      <c r="G45" s="10"/>
      <c r="H45" s="10"/>
    </row>
    <row r="46" spans="1:11" ht="18" customHeight="1">
      <c r="A46" s="10"/>
      <c r="B46" s="17"/>
      <c r="C46" s="13"/>
      <c r="D46" s="389"/>
      <c r="E46" s="15"/>
      <c r="F46" s="19"/>
      <c r="G46" s="10"/>
      <c r="H46" s="10"/>
      <c r="I46" s="11" t="s">
        <v>397</v>
      </c>
      <c r="K46" s="11" t="s">
        <v>78</v>
      </c>
    </row>
    <row r="47" spans="1:8" ht="18" customHeight="1">
      <c r="A47" s="10"/>
      <c r="B47" s="17" t="s">
        <v>87</v>
      </c>
      <c r="C47" s="13" t="s">
        <v>136</v>
      </c>
      <c r="D47" s="375">
        <v>0.192457</v>
      </c>
      <c r="E47" s="15" t="s">
        <v>207</v>
      </c>
      <c r="F47" s="19" t="s">
        <v>368</v>
      </c>
      <c r="H47" s="374"/>
    </row>
    <row r="48" spans="1:8" ht="18" customHeight="1">
      <c r="A48" s="10"/>
      <c r="B48" s="12"/>
      <c r="C48" s="13" t="s">
        <v>206</v>
      </c>
      <c r="D48" s="375">
        <v>0.226528</v>
      </c>
      <c r="E48" s="15" t="s">
        <v>207</v>
      </c>
      <c r="F48" s="19" t="s">
        <v>368</v>
      </c>
      <c r="G48" s="374"/>
      <c r="H48" s="374"/>
    </row>
    <row r="49" spans="1:8" ht="18" customHeight="1">
      <c r="A49" s="10"/>
      <c r="B49" s="12"/>
      <c r="C49" s="13" t="s">
        <v>153</v>
      </c>
      <c r="D49" s="376">
        <v>800</v>
      </c>
      <c r="E49" s="15" t="s">
        <v>94</v>
      </c>
      <c r="F49" s="25" t="s">
        <v>223</v>
      </c>
      <c r="G49" s="10"/>
      <c r="H49" s="10"/>
    </row>
    <row r="50" spans="1:8" ht="18" customHeight="1">
      <c r="A50" s="10"/>
      <c r="B50" s="12"/>
      <c r="C50" s="13" t="s">
        <v>209</v>
      </c>
      <c r="D50" s="376">
        <v>8000</v>
      </c>
      <c r="E50" s="15" t="s">
        <v>94</v>
      </c>
      <c r="F50" s="25" t="s">
        <v>223</v>
      </c>
      <c r="G50" s="10" t="s">
        <v>78</v>
      </c>
      <c r="H50" s="10"/>
    </row>
    <row r="51" spans="1:8" ht="18" customHeight="1">
      <c r="A51" s="10"/>
      <c r="B51" s="12"/>
      <c r="C51" s="13" t="s">
        <v>0</v>
      </c>
      <c r="D51" s="21">
        <v>1.09</v>
      </c>
      <c r="E51" s="15"/>
      <c r="F51" s="19" t="s">
        <v>355</v>
      </c>
      <c r="G51" s="10"/>
      <c r="H51" s="10"/>
    </row>
    <row r="52" spans="1:8" ht="18" customHeight="1">
      <c r="A52" s="10"/>
      <c r="B52" s="12"/>
      <c r="C52" s="13" t="s">
        <v>144</v>
      </c>
      <c r="D52" s="21">
        <v>0.9</v>
      </c>
      <c r="E52" s="15"/>
      <c r="F52" s="19" t="s">
        <v>145</v>
      </c>
      <c r="G52" s="10"/>
      <c r="H52" s="10"/>
    </row>
    <row r="53" spans="1:8" ht="18" customHeight="1">
      <c r="A53" s="10"/>
      <c r="B53" s="12"/>
      <c r="C53" s="13" t="s">
        <v>276</v>
      </c>
      <c r="D53" s="377">
        <v>0.95</v>
      </c>
      <c r="E53" s="15"/>
      <c r="F53" s="19" t="s">
        <v>208</v>
      </c>
      <c r="G53" s="10"/>
      <c r="H53" s="10"/>
    </row>
    <row r="54" spans="1:8" ht="18" customHeight="1">
      <c r="A54" s="10"/>
      <c r="B54" s="12"/>
      <c r="C54" s="13" t="s">
        <v>273</v>
      </c>
      <c r="D54" s="378">
        <v>1.4</v>
      </c>
      <c r="E54" s="15"/>
      <c r="F54" s="19" t="s">
        <v>208</v>
      </c>
      <c r="G54" s="10"/>
      <c r="H54" s="10"/>
    </row>
    <row r="55" spans="1:8" ht="18" customHeight="1">
      <c r="A55" s="10"/>
      <c r="B55" s="12"/>
      <c r="C55" s="13" t="s">
        <v>277</v>
      </c>
      <c r="D55" s="378">
        <v>0.7</v>
      </c>
      <c r="E55" s="15"/>
      <c r="F55" s="19" t="s">
        <v>208</v>
      </c>
      <c r="G55" s="10"/>
      <c r="H55" s="10"/>
    </row>
    <row r="56" spans="1:8" ht="18" customHeight="1">
      <c r="A56" s="10"/>
      <c r="B56" s="12"/>
      <c r="C56" s="13" t="s">
        <v>274</v>
      </c>
      <c r="D56" s="378">
        <v>2.1</v>
      </c>
      <c r="E56" s="15"/>
      <c r="F56" s="19" t="s">
        <v>208</v>
      </c>
      <c r="G56" s="10"/>
      <c r="H56" s="10"/>
    </row>
    <row r="57" spans="1:8" ht="20.25" customHeight="1">
      <c r="A57" s="10"/>
      <c r="B57" s="12"/>
      <c r="C57" s="379" t="s">
        <v>275</v>
      </c>
      <c r="D57" s="378">
        <v>2.9</v>
      </c>
      <c r="E57" s="15"/>
      <c r="F57" s="19" t="s">
        <v>208</v>
      </c>
      <c r="G57" s="10"/>
      <c r="H57" s="10"/>
    </row>
    <row r="58" spans="1:8" ht="18" customHeight="1">
      <c r="A58" s="10"/>
      <c r="B58" s="12"/>
      <c r="C58" s="13"/>
      <c r="D58" s="21"/>
      <c r="E58" s="15"/>
      <c r="F58" s="19"/>
      <c r="G58" s="10"/>
      <c r="H58" s="10"/>
    </row>
    <row r="59" spans="1:8" ht="18" customHeight="1">
      <c r="A59" s="10"/>
      <c r="B59" s="17" t="s">
        <v>103</v>
      </c>
      <c r="C59" s="13" t="s">
        <v>214</v>
      </c>
      <c r="D59" s="123">
        <v>0.191</v>
      </c>
      <c r="E59" s="15" t="s">
        <v>98</v>
      </c>
      <c r="F59" s="19" t="s">
        <v>356</v>
      </c>
      <c r="G59" s="10"/>
      <c r="H59" s="10"/>
    </row>
    <row r="60" spans="1:8" ht="18" customHeight="1">
      <c r="A60" s="10"/>
      <c r="B60" s="12"/>
      <c r="C60" s="13" t="s">
        <v>105</v>
      </c>
      <c r="D60" s="123">
        <v>0.217</v>
      </c>
      <c r="E60" s="15" t="s">
        <v>98</v>
      </c>
      <c r="F60" s="19" t="s">
        <v>356</v>
      </c>
      <c r="G60" s="10"/>
      <c r="H60" s="10"/>
    </row>
    <row r="61" spans="1:8" ht="18" customHeight="1">
      <c r="A61" s="10"/>
      <c r="B61" s="12"/>
      <c r="C61" s="22" t="s">
        <v>107</v>
      </c>
      <c r="D61" s="123">
        <v>0.209</v>
      </c>
      <c r="E61" s="15" t="s">
        <v>98</v>
      </c>
      <c r="F61" s="19" t="s">
        <v>356</v>
      </c>
      <c r="G61" s="10"/>
      <c r="H61" s="10"/>
    </row>
    <row r="62" spans="1:8" ht="18" customHeight="1">
      <c r="A62" s="10"/>
      <c r="B62" s="12"/>
      <c r="C62" s="22" t="s">
        <v>173</v>
      </c>
      <c r="D62" s="123">
        <v>0.1617</v>
      </c>
      <c r="E62" s="15" t="s">
        <v>98</v>
      </c>
      <c r="F62" s="19" t="s">
        <v>354</v>
      </c>
      <c r="G62" s="10" t="s">
        <v>78</v>
      </c>
      <c r="H62" s="10"/>
    </row>
    <row r="63" spans="1:8" ht="18" customHeight="1">
      <c r="A63" s="10"/>
      <c r="B63" s="12"/>
      <c r="C63" s="22" t="s">
        <v>139</v>
      </c>
      <c r="D63" s="122">
        <v>0.223</v>
      </c>
      <c r="E63" s="15" t="s">
        <v>98</v>
      </c>
      <c r="F63" s="19" t="s">
        <v>356</v>
      </c>
      <c r="G63" s="10"/>
      <c r="H63" s="10"/>
    </row>
    <row r="64" spans="1:8" ht="18" customHeight="1">
      <c r="A64" s="10"/>
      <c r="B64" s="12"/>
      <c r="C64" s="22"/>
      <c r="D64" s="20"/>
      <c r="E64" s="15"/>
      <c r="F64" s="19"/>
      <c r="G64" s="10"/>
      <c r="H64" s="10"/>
    </row>
    <row r="65" spans="1:8" ht="21" customHeight="1">
      <c r="A65" s="10"/>
      <c r="B65" s="12"/>
      <c r="C65" s="22" t="s">
        <v>70</v>
      </c>
      <c r="D65" s="23">
        <v>15000</v>
      </c>
      <c r="E65" s="15" t="s">
        <v>94</v>
      </c>
      <c r="F65" s="19" t="s">
        <v>357</v>
      </c>
      <c r="G65" s="10" t="s">
        <v>78</v>
      </c>
      <c r="H65" s="10" t="s">
        <v>78</v>
      </c>
    </row>
    <row r="66" spans="1:8" ht="18" customHeight="1">
      <c r="A66" s="10"/>
      <c r="B66" s="12"/>
      <c r="C66" s="13" t="s">
        <v>71</v>
      </c>
      <c r="D66" s="20">
        <f>D65/365</f>
        <v>41.0958904109589</v>
      </c>
      <c r="E66" s="15" t="s">
        <v>94</v>
      </c>
      <c r="F66" s="19" t="s">
        <v>224</v>
      </c>
      <c r="G66" s="10"/>
      <c r="H66" s="10" t="s">
        <v>78</v>
      </c>
    </row>
    <row r="67" spans="1:8" ht="18" customHeight="1">
      <c r="A67" s="10"/>
      <c r="B67" s="12"/>
      <c r="C67" s="13" t="s">
        <v>72</v>
      </c>
      <c r="D67" s="24">
        <v>50</v>
      </c>
      <c r="E67" s="15" t="s">
        <v>215</v>
      </c>
      <c r="F67" s="19" t="s">
        <v>358</v>
      </c>
      <c r="G67" s="10"/>
      <c r="H67" s="10"/>
    </row>
    <row r="68" spans="1:8" ht="18" customHeight="1">
      <c r="A68" s="10"/>
      <c r="B68" s="12"/>
      <c r="C68" s="13" t="s">
        <v>73</v>
      </c>
      <c r="D68" s="20">
        <f>D66*D59</f>
        <v>7.8493150684931505</v>
      </c>
      <c r="E68" s="15" t="s">
        <v>74</v>
      </c>
      <c r="F68" s="19" t="s">
        <v>224</v>
      </c>
      <c r="G68" s="10"/>
      <c r="H68" s="10" t="s">
        <v>78</v>
      </c>
    </row>
    <row r="69" spans="1:8" ht="18" customHeight="1">
      <c r="A69" s="10"/>
      <c r="B69" s="12"/>
      <c r="C69" s="13" t="s">
        <v>11</v>
      </c>
      <c r="D69" s="171">
        <v>0.74</v>
      </c>
      <c r="E69" s="15" t="s">
        <v>216</v>
      </c>
      <c r="F69" s="19" t="s">
        <v>359</v>
      </c>
      <c r="G69" s="10"/>
      <c r="H69" s="10"/>
    </row>
    <row r="70" spans="1:8" ht="18" customHeight="1">
      <c r="A70" s="10"/>
      <c r="B70" s="12"/>
      <c r="C70" s="13"/>
      <c r="D70" s="24"/>
      <c r="E70" s="15"/>
      <c r="F70" s="19"/>
      <c r="G70" s="10"/>
      <c r="H70" s="10"/>
    </row>
    <row r="71" spans="1:8" ht="18" customHeight="1">
      <c r="A71" s="10"/>
      <c r="B71" s="12"/>
      <c r="C71" s="13"/>
      <c r="D71" s="24"/>
      <c r="E71" s="15"/>
      <c r="F71" s="19"/>
      <c r="G71" s="10"/>
      <c r="H71" s="10"/>
    </row>
    <row r="72" spans="1:8" ht="18" customHeight="1">
      <c r="A72" s="10"/>
      <c r="B72" s="12"/>
      <c r="C72" s="13"/>
      <c r="D72" s="14"/>
      <c r="E72" s="15"/>
      <c r="F72" s="19"/>
      <c r="G72" s="10"/>
      <c r="H72" s="10"/>
    </row>
    <row r="73" spans="1:8" s="126" customFormat="1" ht="18" customHeight="1">
      <c r="A73" s="124"/>
      <c r="B73" s="125" t="s">
        <v>115</v>
      </c>
      <c r="C73" s="22" t="s">
        <v>140</v>
      </c>
      <c r="D73" s="123">
        <f>D61</f>
        <v>0.209</v>
      </c>
      <c r="E73" s="28" t="s">
        <v>360</v>
      </c>
      <c r="F73" s="19" t="s">
        <v>356</v>
      </c>
      <c r="G73" s="124"/>
      <c r="H73" s="124"/>
    </row>
    <row r="74" spans="1:8" ht="18" customHeight="1">
      <c r="A74" s="10"/>
      <c r="B74" s="12"/>
      <c r="C74" s="13" t="s">
        <v>116</v>
      </c>
      <c r="D74" s="14">
        <v>8.5</v>
      </c>
      <c r="E74" s="15" t="s">
        <v>94</v>
      </c>
      <c r="F74" s="25" t="s">
        <v>361</v>
      </c>
      <c r="G74" s="10"/>
      <c r="H74" s="10"/>
    </row>
    <row r="75" spans="1:8" ht="18" customHeight="1">
      <c r="A75" s="10"/>
      <c r="B75" s="12"/>
      <c r="C75" s="13" t="s">
        <v>259</v>
      </c>
      <c r="D75" s="176">
        <v>3.7</v>
      </c>
      <c r="E75" s="15" t="s">
        <v>215</v>
      </c>
      <c r="F75" s="25" t="s">
        <v>361</v>
      </c>
      <c r="G75" s="10"/>
      <c r="H75" s="10"/>
    </row>
    <row r="76" spans="1:8" ht="18" customHeight="1">
      <c r="A76" s="10"/>
      <c r="B76" s="12"/>
      <c r="C76" s="13" t="s">
        <v>258</v>
      </c>
      <c r="D76" s="176">
        <v>2.04</v>
      </c>
      <c r="E76" s="15" t="s">
        <v>216</v>
      </c>
      <c r="F76" s="25" t="s">
        <v>361</v>
      </c>
      <c r="G76" s="10"/>
      <c r="H76" s="10"/>
    </row>
    <row r="77" spans="1:8" ht="18" customHeight="1">
      <c r="A77" s="10"/>
      <c r="B77" s="12"/>
      <c r="C77" s="13" t="s">
        <v>12</v>
      </c>
      <c r="D77" s="176">
        <f>D75+(D74*D76)</f>
        <v>21.04</v>
      </c>
      <c r="E77" s="15" t="s">
        <v>215</v>
      </c>
      <c r="F77" s="25" t="s">
        <v>224</v>
      </c>
      <c r="G77" s="10"/>
      <c r="H77" s="10"/>
    </row>
    <row r="78" spans="1:8" ht="18" customHeight="1">
      <c r="A78" s="10"/>
      <c r="B78" s="12"/>
      <c r="C78" s="13" t="s">
        <v>13</v>
      </c>
      <c r="D78" s="24">
        <f>D77/D74</f>
        <v>2.4752941176470586</v>
      </c>
      <c r="E78" s="15" t="s">
        <v>225</v>
      </c>
      <c r="F78" s="25" t="s">
        <v>224</v>
      </c>
      <c r="G78" s="10"/>
      <c r="H78" s="10"/>
    </row>
    <row r="79" spans="1:8" ht="18" customHeight="1">
      <c r="A79" s="10"/>
      <c r="B79" s="12"/>
      <c r="C79" s="13" t="s">
        <v>257</v>
      </c>
      <c r="D79" s="26">
        <f>D73/D78</f>
        <v>0.08443441064638783</v>
      </c>
      <c r="E79" s="15" t="s">
        <v>226</v>
      </c>
      <c r="F79" s="19" t="s">
        <v>224</v>
      </c>
      <c r="G79" s="10"/>
      <c r="H79" s="10"/>
    </row>
    <row r="80" spans="1:8" ht="18" customHeight="1">
      <c r="A80" s="10"/>
      <c r="B80" s="12"/>
      <c r="C80" s="13"/>
      <c r="D80" s="14"/>
      <c r="E80" s="15"/>
      <c r="F80" s="19"/>
      <c r="G80" s="10"/>
      <c r="H80" s="10"/>
    </row>
    <row r="81" spans="1:8" s="228" customFormat="1" ht="18" customHeight="1">
      <c r="A81" s="10"/>
      <c r="B81" s="17" t="s">
        <v>111</v>
      </c>
      <c r="C81" s="181" t="s">
        <v>230</v>
      </c>
      <c r="D81" s="182" t="s">
        <v>19</v>
      </c>
      <c r="E81" s="183"/>
      <c r="F81" s="19"/>
      <c r="G81" s="10"/>
      <c r="H81" s="10"/>
    </row>
    <row r="82" spans="1:8" s="228" customFormat="1" ht="18" customHeight="1">
      <c r="A82" s="10"/>
      <c r="B82" s="229"/>
      <c r="C82" s="13" t="s">
        <v>3</v>
      </c>
      <c r="D82" s="14">
        <v>1</v>
      </c>
      <c r="E82" s="15" t="s">
        <v>68</v>
      </c>
      <c r="F82" s="19" t="s">
        <v>231</v>
      </c>
      <c r="G82" s="10"/>
      <c r="H82" s="10"/>
    </row>
    <row r="83" spans="2:6" s="228" customFormat="1" ht="15">
      <c r="B83" s="229"/>
      <c r="C83" s="13" t="s">
        <v>20</v>
      </c>
      <c r="D83" s="14">
        <v>2360</v>
      </c>
      <c r="E83" s="15" t="s">
        <v>68</v>
      </c>
      <c r="F83" s="19"/>
    </row>
    <row r="84" spans="2:6" s="228" customFormat="1" ht="15">
      <c r="B84" s="229"/>
      <c r="C84" s="13" t="s">
        <v>21</v>
      </c>
      <c r="D84" s="177">
        <v>3090</v>
      </c>
      <c r="E84" s="15" t="s">
        <v>68</v>
      </c>
      <c r="F84" s="19"/>
    </row>
    <row r="85" spans="2:6" s="228" customFormat="1" ht="15">
      <c r="B85" s="229"/>
      <c r="C85" s="13" t="s">
        <v>22</v>
      </c>
      <c r="D85" s="14">
        <v>4750</v>
      </c>
      <c r="E85" s="15" t="s">
        <v>68</v>
      </c>
      <c r="F85" s="19"/>
    </row>
    <row r="86" spans="2:6" s="228" customFormat="1" ht="15">
      <c r="B86" s="229"/>
      <c r="C86" s="22" t="s">
        <v>23</v>
      </c>
      <c r="D86" s="18">
        <v>10890</v>
      </c>
      <c r="E86" s="28" t="s">
        <v>68</v>
      </c>
      <c r="F86" s="19"/>
    </row>
    <row r="87" spans="2:6" s="228" customFormat="1" ht="15">
      <c r="B87" s="229"/>
      <c r="C87" s="22" t="s">
        <v>24</v>
      </c>
      <c r="D87" s="178">
        <v>8100</v>
      </c>
      <c r="E87" s="28" t="s">
        <v>68</v>
      </c>
      <c r="F87" s="19"/>
    </row>
    <row r="88" spans="2:6" s="228" customFormat="1" ht="15">
      <c r="B88" s="229"/>
      <c r="C88" s="22" t="s">
        <v>25</v>
      </c>
      <c r="D88" s="178">
        <v>6500</v>
      </c>
      <c r="E88" s="28" t="s">
        <v>68</v>
      </c>
      <c r="F88" s="19"/>
    </row>
    <row r="89" spans="2:6" s="228" customFormat="1" ht="15">
      <c r="B89" s="229"/>
      <c r="C89" s="22" t="s">
        <v>26</v>
      </c>
      <c r="D89" s="178">
        <v>1810</v>
      </c>
      <c r="E89" s="28" t="s">
        <v>68</v>
      </c>
      <c r="F89" s="19"/>
    </row>
    <row r="90" spans="2:6" s="228" customFormat="1" ht="15">
      <c r="B90" s="229"/>
      <c r="C90" s="22" t="s">
        <v>27</v>
      </c>
      <c r="D90" s="178">
        <v>11700</v>
      </c>
      <c r="E90" s="28" t="s">
        <v>68</v>
      </c>
      <c r="F90" s="19"/>
    </row>
    <row r="91" spans="2:6" s="228" customFormat="1" ht="15">
      <c r="B91" s="229"/>
      <c r="C91" s="22" t="s">
        <v>28</v>
      </c>
      <c r="D91" s="18">
        <v>650</v>
      </c>
      <c r="E91" s="28" t="s">
        <v>68</v>
      </c>
      <c r="F91" s="19"/>
    </row>
    <row r="92" spans="2:6" s="228" customFormat="1" ht="15">
      <c r="B92" s="229"/>
      <c r="C92" s="22" t="s">
        <v>174</v>
      </c>
      <c r="D92" s="178">
        <v>150</v>
      </c>
      <c r="E92" s="28" t="s">
        <v>68</v>
      </c>
      <c r="F92" s="19"/>
    </row>
    <row r="93" spans="2:6" s="228" customFormat="1" ht="15">
      <c r="B93" s="229"/>
      <c r="C93" s="13" t="s">
        <v>176</v>
      </c>
      <c r="D93" s="14">
        <v>1300</v>
      </c>
      <c r="E93" s="15" t="s">
        <v>68</v>
      </c>
      <c r="F93" s="19"/>
    </row>
    <row r="94" spans="2:6" s="228" customFormat="1" ht="15">
      <c r="B94" s="229"/>
      <c r="C94" s="13" t="s">
        <v>29</v>
      </c>
      <c r="D94" s="177">
        <v>6130</v>
      </c>
      <c r="E94" s="15" t="s">
        <v>68</v>
      </c>
      <c r="F94" s="19"/>
    </row>
    <row r="95" spans="2:6" s="228" customFormat="1" ht="15">
      <c r="B95" s="229"/>
      <c r="C95" s="13" t="s">
        <v>30</v>
      </c>
      <c r="D95" s="177">
        <v>10040</v>
      </c>
      <c r="E95" s="15" t="s">
        <v>68</v>
      </c>
      <c r="F95" s="19"/>
    </row>
    <row r="96" spans="2:6" s="228" customFormat="1" ht="15">
      <c r="B96" s="229"/>
      <c r="C96" s="13" t="s">
        <v>31</v>
      </c>
      <c r="D96" s="14">
        <v>7370</v>
      </c>
      <c r="E96" s="15" t="s">
        <v>68</v>
      </c>
      <c r="F96" s="19"/>
    </row>
    <row r="97" spans="2:6" s="228" customFormat="1" ht="15">
      <c r="B97" s="229"/>
      <c r="C97" s="13" t="s">
        <v>32</v>
      </c>
      <c r="D97" s="177">
        <v>77</v>
      </c>
      <c r="E97" s="15" t="s">
        <v>68</v>
      </c>
      <c r="F97" s="19"/>
    </row>
    <row r="98" spans="2:6" s="228" customFormat="1" ht="15">
      <c r="B98" s="229"/>
      <c r="C98" s="13" t="s">
        <v>33</v>
      </c>
      <c r="D98" s="177">
        <v>609</v>
      </c>
      <c r="E98" s="15" t="s">
        <v>68</v>
      </c>
      <c r="F98" s="19"/>
    </row>
    <row r="99" spans="2:6" s="228" customFormat="1" ht="15">
      <c r="B99" s="229"/>
      <c r="C99" s="13" t="s">
        <v>34</v>
      </c>
      <c r="D99" s="178">
        <v>2800</v>
      </c>
      <c r="E99" s="15" t="s">
        <v>68</v>
      </c>
      <c r="F99" s="19"/>
    </row>
    <row r="100" spans="2:6" s="228" customFormat="1" ht="15">
      <c r="B100" s="229"/>
      <c r="C100" s="13" t="s">
        <v>35</v>
      </c>
      <c r="D100" s="178">
        <v>1000</v>
      </c>
      <c r="E100" s="15" t="s">
        <v>68</v>
      </c>
      <c r="F100" s="19"/>
    </row>
    <row r="101" spans="2:6" s="228" customFormat="1" ht="15">
      <c r="B101" s="229"/>
      <c r="C101" s="13" t="s">
        <v>36</v>
      </c>
      <c r="D101" s="178">
        <v>1300</v>
      </c>
      <c r="E101" s="15" t="s">
        <v>68</v>
      </c>
      <c r="F101" s="19"/>
    </row>
    <row r="102" spans="2:6" s="228" customFormat="1" ht="15">
      <c r="B102" s="229"/>
      <c r="C102" s="22" t="s">
        <v>37</v>
      </c>
      <c r="D102" s="18">
        <v>440</v>
      </c>
      <c r="E102" s="28" t="s">
        <v>68</v>
      </c>
      <c r="F102" s="19"/>
    </row>
    <row r="103" spans="2:6" s="228" customFormat="1" ht="15">
      <c r="B103" s="229"/>
      <c r="C103" s="22" t="s">
        <v>38</v>
      </c>
      <c r="D103" s="18">
        <v>1800</v>
      </c>
      <c r="E103" s="28" t="s">
        <v>68</v>
      </c>
      <c r="F103" s="19"/>
    </row>
    <row r="104" spans="2:6" s="228" customFormat="1" ht="15">
      <c r="B104" s="229"/>
      <c r="C104" s="22" t="s">
        <v>175</v>
      </c>
      <c r="D104" s="18">
        <v>300</v>
      </c>
      <c r="E104" s="28" t="s">
        <v>68</v>
      </c>
      <c r="F104" s="19"/>
    </row>
    <row r="105" spans="2:6" s="228" customFormat="1" ht="15">
      <c r="B105" s="229"/>
      <c r="C105" s="22" t="s">
        <v>39</v>
      </c>
      <c r="D105" s="18">
        <v>3800</v>
      </c>
      <c r="E105" s="28" t="s">
        <v>68</v>
      </c>
      <c r="F105" s="19"/>
    </row>
    <row r="106" spans="2:6" s="228" customFormat="1" ht="15">
      <c r="B106" s="229"/>
      <c r="C106" s="22" t="s">
        <v>40</v>
      </c>
      <c r="D106" s="18">
        <v>140</v>
      </c>
      <c r="E106" s="28" t="s">
        <v>68</v>
      </c>
      <c r="F106" s="19"/>
    </row>
    <row r="107" spans="2:6" s="228" customFormat="1" ht="15">
      <c r="B107" s="229"/>
      <c r="C107" s="22" t="s">
        <v>41</v>
      </c>
      <c r="D107" s="18">
        <v>2900</v>
      </c>
      <c r="E107" s="28" t="s">
        <v>68</v>
      </c>
      <c r="F107" s="19"/>
    </row>
    <row r="108" spans="2:6" s="228" customFormat="1" ht="15">
      <c r="B108" s="229"/>
      <c r="C108" s="22" t="s">
        <v>42</v>
      </c>
      <c r="D108" s="18">
        <v>6300</v>
      </c>
      <c r="E108" s="28" t="s">
        <v>68</v>
      </c>
      <c r="F108" s="19"/>
    </row>
    <row r="109" spans="2:6" s="228" customFormat="1" ht="15">
      <c r="B109" s="229"/>
      <c r="C109" s="22" t="s">
        <v>43</v>
      </c>
      <c r="D109" s="18">
        <v>560</v>
      </c>
      <c r="E109" s="28" t="s">
        <v>68</v>
      </c>
      <c r="F109" s="19"/>
    </row>
    <row r="110" spans="2:6" s="228" customFormat="1" ht="15">
      <c r="B110" s="229"/>
      <c r="C110" s="22" t="s">
        <v>44</v>
      </c>
      <c r="D110" s="18">
        <v>20</v>
      </c>
      <c r="E110" s="28" t="s">
        <v>68</v>
      </c>
      <c r="F110" s="19"/>
    </row>
    <row r="111" spans="2:6" s="228" customFormat="1" ht="15">
      <c r="B111" s="229"/>
      <c r="C111" s="22" t="s">
        <v>45</v>
      </c>
      <c r="D111" s="18">
        <v>1127</v>
      </c>
      <c r="E111" s="28" t="s">
        <v>68</v>
      </c>
      <c r="F111" s="19"/>
    </row>
    <row r="112" spans="2:6" s="228" customFormat="1" ht="15">
      <c r="B112" s="229"/>
      <c r="C112" s="22" t="s">
        <v>46</v>
      </c>
      <c r="D112" s="18">
        <v>1224</v>
      </c>
      <c r="E112" s="28" t="s">
        <v>68</v>
      </c>
      <c r="F112" s="19"/>
    </row>
    <row r="113" spans="2:6" s="228" customFormat="1" ht="15">
      <c r="B113" s="229"/>
      <c r="C113" s="22" t="s">
        <v>47</v>
      </c>
      <c r="D113" s="18">
        <v>901</v>
      </c>
      <c r="E113" s="28" t="s">
        <v>68</v>
      </c>
      <c r="F113" s="19"/>
    </row>
    <row r="114" spans="2:6" s="228" customFormat="1" ht="15">
      <c r="B114" s="229"/>
      <c r="C114" s="22" t="s">
        <v>48</v>
      </c>
      <c r="D114" s="18">
        <v>2250</v>
      </c>
      <c r="E114" s="28" t="s">
        <v>68</v>
      </c>
      <c r="F114" s="19"/>
    </row>
    <row r="115" spans="2:6" s="228" customFormat="1" ht="15">
      <c r="B115" s="229"/>
      <c r="C115" s="22" t="s">
        <v>49</v>
      </c>
      <c r="D115" s="18">
        <v>1960</v>
      </c>
      <c r="E115" s="28" t="s">
        <v>68</v>
      </c>
      <c r="F115" s="19"/>
    </row>
    <row r="116" spans="2:6" s="228" customFormat="1" ht="15">
      <c r="B116" s="229"/>
      <c r="C116" s="22" t="s">
        <v>50</v>
      </c>
      <c r="D116" s="18">
        <v>3570</v>
      </c>
      <c r="E116" s="28" t="s">
        <v>68</v>
      </c>
      <c r="F116" s="19"/>
    </row>
    <row r="117" spans="2:6" s="228" customFormat="1" ht="15">
      <c r="B117" s="229"/>
      <c r="C117" s="22" t="s">
        <v>51</v>
      </c>
      <c r="D117" s="18">
        <v>3260</v>
      </c>
      <c r="E117" s="28" t="s">
        <v>68</v>
      </c>
      <c r="F117" s="19"/>
    </row>
    <row r="118" spans="2:6" s="228" customFormat="1" ht="15">
      <c r="B118" s="229"/>
      <c r="C118" s="22" t="s">
        <v>154</v>
      </c>
      <c r="D118" s="18">
        <v>1943</v>
      </c>
      <c r="E118" s="28" t="s">
        <v>68</v>
      </c>
      <c r="F118" s="19"/>
    </row>
    <row r="119" spans="2:6" s="228" customFormat="1" ht="15">
      <c r="B119" s="229"/>
      <c r="C119" s="22" t="s">
        <v>52</v>
      </c>
      <c r="D119" s="18">
        <v>1990</v>
      </c>
      <c r="E119" s="28" t="s">
        <v>68</v>
      </c>
      <c r="F119" s="19"/>
    </row>
    <row r="120" spans="2:6" s="228" customFormat="1" ht="15">
      <c r="B120" s="229"/>
      <c r="C120" s="22" t="s">
        <v>53</v>
      </c>
      <c r="D120" s="18">
        <v>1526</v>
      </c>
      <c r="E120" s="28" t="s">
        <v>68</v>
      </c>
      <c r="F120" s="19"/>
    </row>
    <row r="121" spans="2:6" s="228" customFormat="1" ht="15">
      <c r="B121" s="229"/>
      <c r="C121" s="22" t="s">
        <v>54</v>
      </c>
      <c r="D121" s="18">
        <v>1400</v>
      </c>
      <c r="E121" s="28" t="s">
        <v>68</v>
      </c>
      <c r="F121" s="19"/>
    </row>
    <row r="122" spans="2:6" s="228" customFormat="1" ht="15">
      <c r="B122" s="229"/>
      <c r="C122" s="22" t="s">
        <v>55</v>
      </c>
      <c r="D122" s="18">
        <v>2795</v>
      </c>
      <c r="E122" s="28" t="s">
        <v>68</v>
      </c>
      <c r="F122" s="19"/>
    </row>
    <row r="123" spans="2:6" s="228" customFormat="1" ht="15">
      <c r="B123" s="229"/>
      <c r="C123" s="22" t="s">
        <v>56</v>
      </c>
      <c r="D123" s="18">
        <v>1585</v>
      </c>
      <c r="E123" s="28" t="s">
        <v>68</v>
      </c>
      <c r="F123" s="19"/>
    </row>
    <row r="124" spans="2:6" s="228" customFormat="1" ht="15">
      <c r="B124" s="229"/>
      <c r="C124" s="22" t="s">
        <v>57</v>
      </c>
      <c r="D124" s="18">
        <v>1270</v>
      </c>
      <c r="E124" s="28" t="s">
        <v>68</v>
      </c>
      <c r="F124" s="19"/>
    </row>
    <row r="125" spans="2:7" s="228" customFormat="1" ht="15">
      <c r="B125" s="229"/>
      <c r="C125" s="22" t="s">
        <v>58</v>
      </c>
      <c r="D125" s="380">
        <v>1725</v>
      </c>
      <c r="E125" s="28" t="s">
        <v>68</v>
      </c>
      <c r="F125" s="381">
        <v>1.8</v>
      </c>
      <c r="G125" s="228" t="s">
        <v>369</v>
      </c>
    </row>
    <row r="126" spans="2:6" s="228" customFormat="1" ht="15">
      <c r="B126" s="229"/>
      <c r="C126" s="22" t="s">
        <v>59</v>
      </c>
      <c r="D126" s="18">
        <v>1774</v>
      </c>
      <c r="E126" s="28" t="s">
        <v>68</v>
      </c>
      <c r="F126" s="19"/>
    </row>
    <row r="127" spans="2:6" s="228" customFormat="1" ht="15">
      <c r="B127" s="229"/>
      <c r="C127" s="22" t="s">
        <v>60</v>
      </c>
      <c r="D127" s="18">
        <v>1950</v>
      </c>
      <c r="E127" s="28" t="s">
        <v>68</v>
      </c>
      <c r="F127" s="19">
        <f>F125*D125*D141</f>
        <v>279.45</v>
      </c>
    </row>
    <row r="128" spans="2:6" s="228" customFormat="1" ht="15">
      <c r="B128" s="229"/>
      <c r="C128" s="22" t="s">
        <v>61</v>
      </c>
      <c r="D128" s="18">
        <v>2530</v>
      </c>
      <c r="E128" s="28" t="s">
        <v>68</v>
      </c>
      <c r="F128" s="19"/>
    </row>
    <row r="129" spans="2:6" s="228" customFormat="1" ht="15">
      <c r="B129" s="229"/>
      <c r="C129" s="22" t="s">
        <v>62</v>
      </c>
      <c r="D129" s="18">
        <v>2230</v>
      </c>
      <c r="E129" s="28" t="s">
        <v>68</v>
      </c>
      <c r="F129" s="19"/>
    </row>
    <row r="130" spans="2:6" s="228" customFormat="1" ht="15">
      <c r="B130" s="229"/>
      <c r="C130" s="22" t="s">
        <v>63</v>
      </c>
      <c r="D130" s="18">
        <v>1830</v>
      </c>
      <c r="E130" s="28" t="s">
        <v>68</v>
      </c>
      <c r="F130" s="19"/>
    </row>
    <row r="131" spans="2:6" s="228" customFormat="1" ht="15">
      <c r="B131" s="229"/>
      <c r="C131" s="22" t="s">
        <v>155</v>
      </c>
      <c r="D131" s="18">
        <v>4657</v>
      </c>
      <c r="E131" s="28" t="s">
        <v>68</v>
      </c>
      <c r="F131" s="19"/>
    </row>
    <row r="132" spans="2:6" s="228" customFormat="1" ht="15">
      <c r="B132" s="229"/>
      <c r="C132" s="22" t="s">
        <v>64</v>
      </c>
      <c r="D132" s="18">
        <v>3300</v>
      </c>
      <c r="E132" s="28" t="s">
        <v>68</v>
      </c>
      <c r="F132" s="19"/>
    </row>
    <row r="133" spans="2:6" s="228" customFormat="1" ht="15">
      <c r="B133" s="229"/>
      <c r="C133" s="22" t="s">
        <v>65</v>
      </c>
      <c r="D133" s="18">
        <v>10350</v>
      </c>
      <c r="E133" s="28" t="s">
        <v>68</v>
      </c>
      <c r="F133" s="19"/>
    </row>
    <row r="134" spans="2:6" s="228" customFormat="1" ht="15">
      <c r="B134" s="229"/>
      <c r="C134" s="22" t="s">
        <v>66</v>
      </c>
      <c r="D134" s="18">
        <v>20</v>
      </c>
      <c r="E134" s="28" t="s">
        <v>68</v>
      </c>
      <c r="F134" s="19"/>
    </row>
    <row r="135" spans="2:6" s="228" customFormat="1" ht="15">
      <c r="B135" s="229"/>
      <c r="C135" s="22" t="s">
        <v>67</v>
      </c>
      <c r="D135" s="18">
        <v>0</v>
      </c>
      <c r="E135" s="28" t="s">
        <v>68</v>
      </c>
      <c r="F135" s="19"/>
    </row>
    <row r="136" spans="2:6" s="228" customFormat="1" ht="15">
      <c r="B136" s="229"/>
      <c r="C136" s="22" t="s">
        <v>278</v>
      </c>
      <c r="D136" s="18">
        <v>0.08</v>
      </c>
      <c r="E136" s="28" t="s">
        <v>69</v>
      </c>
      <c r="F136" s="19" t="s">
        <v>279</v>
      </c>
    </row>
    <row r="137" spans="2:6" s="228" customFormat="1" ht="15">
      <c r="B137" s="229"/>
      <c r="C137" s="22" t="s">
        <v>280</v>
      </c>
      <c r="D137" s="185">
        <v>0.15</v>
      </c>
      <c r="E137" s="28" t="s">
        <v>69</v>
      </c>
      <c r="F137" s="19" t="s">
        <v>279</v>
      </c>
    </row>
    <row r="138" spans="2:6" s="228" customFormat="1" ht="15">
      <c r="B138" s="229"/>
      <c r="C138" s="22" t="s">
        <v>281</v>
      </c>
      <c r="D138" s="185">
        <v>0.44</v>
      </c>
      <c r="E138" s="28" t="s">
        <v>69</v>
      </c>
      <c r="F138" s="19" t="s">
        <v>279</v>
      </c>
    </row>
    <row r="139" spans="2:6" s="228" customFormat="1" ht="15">
      <c r="B139" s="229"/>
      <c r="C139" s="22" t="s">
        <v>350</v>
      </c>
      <c r="D139" s="185">
        <v>2</v>
      </c>
      <c r="E139" s="28" t="s">
        <v>69</v>
      </c>
      <c r="F139" s="382" t="s">
        <v>370</v>
      </c>
    </row>
    <row r="140" spans="2:6" s="228" customFormat="1" ht="15">
      <c r="B140" s="229"/>
      <c r="C140" s="22" t="s">
        <v>282</v>
      </c>
      <c r="D140" s="185">
        <v>0.16</v>
      </c>
      <c r="E140" s="28" t="s">
        <v>310</v>
      </c>
      <c r="F140" s="19" t="s">
        <v>362</v>
      </c>
    </row>
    <row r="141" spans="2:6" s="228" customFormat="1" ht="15">
      <c r="B141" s="229"/>
      <c r="C141" s="22" t="s">
        <v>349</v>
      </c>
      <c r="D141" s="185">
        <v>0.09</v>
      </c>
      <c r="E141" s="28" t="s">
        <v>310</v>
      </c>
      <c r="F141" s="19" t="s">
        <v>363</v>
      </c>
    </row>
    <row r="142" spans="2:6" s="228" customFormat="1" ht="15">
      <c r="B142" s="229"/>
      <c r="C142" s="22" t="s">
        <v>306</v>
      </c>
      <c r="D142" s="185">
        <f>D136*$D$101*$D$140</f>
        <v>16.64</v>
      </c>
      <c r="E142" s="28" t="s">
        <v>309</v>
      </c>
      <c r="F142" s="25" t="s">
        <v>224</v>
      </c>
    </row>
    <row r="143" spans="2:6" s="228" customFormat="1" ht="15">
      <c r="B143" s="229"/>
      <c r="C143" s="22" t="s">
        <v>307</v>
      </c>
      <c r="D143" s="185">
        <f>D137*$D$101*$D$140</f>
        <v>31.2</v>
      </c>
      <c r="E143" s="28" t="s">
        <v>309</v>
      </c>
      <c r="F143" s="25" t="s">
        <v>224</v>
      </c>
    </row>
    <row r="144" spans="2:6" s="228" customFormat="1" ht="15">
      <c r="B144" s="229"/>
      <c r="C144" s="22" t="s">
        <v>308</v>
      </c>
      <c r="D144" s="185">
        <f>D138*$D$101*$D$140</f>
        <v>91.52</v>
      </c>
      <c r="E144" s="28" t="s">
        <v>309</v>
      </c>
      <c r="F144" s="25" t="s">
        <v>224</v>
      </c>
    </row>
    <row r="145" spans="2:6" s="228" customFormat="1" ht="15">
      <c r="B145" s="229"/>
      <c r="C145" s="22" t="s">
        <v>348</v>
      </c>
      <c r="D145" s="185">
        <f>D139*$D$101*$D$141</f>
        <v>234</v>
      </c>
      <c r="E145" s="28" t="s">
        <v>309</v>
      </c>
      <c r="F145" s="25" t="s">
        <v>224</v>
      </c>
    </row>
    <row r="146" spans="2:6" ht="15">
      <c r="B146" s="27"/>
      <c r="C146" s="22"/>
      <c r="D146" s="18"/>
      <c r="E146" s="28"/>
      <c r="F146" s="19"/>
    </row>
    <row r="147" spans="2:6" ht="15.75">
      <c r="B147" s="17" t="s">
        <v>247</v>
      </c>
      <c r="C147" s="181" t="s">
        <v>248</v>
      </c>
      <c r="D147" s="184" t="s">
        <v>249</v>
      </c>
      <c r="E147" s="183"/>
      <c r="F147" s="19"/>
    </row>
    <row r="148" spans="2:6" ht="18">
      <c r="B148" s="27"/>
      <c r="C148" s="22" t="s">
        <v>239</v>
      </c>
      <c r="D148" s="310">
        <v>0.999949</v>
      </c>
      <c r="E148" s="28" t="s">
        <v>250</v>
      </c>
      <c r="F148" s="373" t="s">
        <v>347</v>
      </c>
    </row>
    <row r="149" spans="2:6" ht="18">
      <c r="B149" s="27"/>
      <c r="C149" s="22" t="s">
        <v>240</v>
      </c>
      <c r="D149" s="310">
        <v>0.499554</v>
      </c>
      <c r="E149" s="28" t="s">
        <v>250</v>
      </c>
      <c r="F149" s="373" t="s">
        <v>347</v>
      </c>
    </row>
    <row r="150" spans="2:6" ht="18.75">
      <c r="B150" s="27"/>
      <c r="C150" s="22" t="s">
        <v>241</v>
      </c>
      <c r="D150" s="310">
        <v>0.24948</v>
      </c>
      <c r="E150" s="28" t="s">
        <v>251</v>
      </c>
      <c r="F150" s="373" t="s">
        <v>347</v>
      </c>
    </row>
    <row r="151" spans="2:6" ht="18.75">
      <c r="B151" s="27"/>
      <c r="C151" s="22" t="s">
        <v>242</v>
      </c>
      <c r="D151" s="310">
        <v>0.12474</v>
      </c>
      <c r="E151" s="28" t="s">
        <v>251</v>
      </c>
      <c r="F151" s="373" t="s">
        <v>347</v>
      </c>
    </row>
    <row r="152" spans="2:6" ht="18.75">
      <c r="B152" s="27"/>
      <c r="C152" s="22" t="s">
        <v>242</v>
      </c>
      <c r="D152" s="310">
        <v>0.158907</v>
      </c>
      <c r="E152" s="28" t="s">
        <v>251</v>
      </c>
      <c r="F152" s="373" t="s">
        <v>347</v>
      </c>
    </row>
    <row r="153" spans="2:6" ht="18.75">
      <c r="B153" s="27"/>
      <c r="C153" s="22" t="s">
        <v>243</v>
      </c>
      <c r="D153" s="310">
        <v>0.06237</v>
      </c>
      <c r="E153" s="28" t="s">
        <v>251</v>
      </c>
      <c r="F153" s="373" t="s">
        <v>347</v>
      </c>
    </row>
    <row r="154" spans="2:6" ht="18">
      <c r="B154" s="27"/>
      <c r="C154" s="22" t="s">
        <v>244</v>
      </c>
      <c r="D154" s="310">
        <v>0.03108</v>
      </c>
      <c r="E154" s="28" t="s">
        <v>251</v>
      </c>
      <c r="F154" s="373" t="s">
        <v>347</v>
      </c>
    </row>
    <row r="155" spans="2:6" ht="18.75">
      <c r="B155" s="27"/>
      <c r="C155" s="22" t="s">
        <v>245</v>
      </c>
      <c r="D155" s="310">
        <v>0.076896</v>
      </c>
      <c r="E155" s="28" t="s">
        <v>251</v>
      </c>
      <c r="F155" s="373" t="s">
        <v>347</v>
      </c>
    </row>
    <row r="156" spans="2:6" ht="18.75">
      <c r="B156" s="27"/>
      <c r="C156" s="22" t="s">
        <v>246</v>
      </c>
      <c r="D156" s="310">
        <v>0.060264</v>
      </c>
      <c r="E156" s="28" t="s">
        <v>251</v>
      </c>
      <c r="F156" s="373" t="s">
        <v>347</v>
      </c>
    </row>
    <row r="157" spans="2:6" ht="15">
      <c r="B157" s="27"/>
      <c r="C157" s="22"/>
      <c r="D157" s="185"/>
      <c r="E157" s="28"/>
      <c r="F157" s="19"/>
    </row>
    <row r="158" spans="2:6" ht="15">
      <c r="B158" s="27"/>
      <c r="C158" s="22"/>
      <c r="D158" s="185"/>
      <c r="E158" s="28"/>
      <c r="F158" s="19"/>
    </row>
    <row r="159" spans="2:6" ht="15">
      <c r="B159" s="27"/>
      <c r="C159" s="22"/>
      <c r="D159" s="185"/>
      <c r="E159" s="28"/>
      <c r="F159" s="19"/>
    </row>
    <row r="160" spans="2:6" ht="15">
      <c r="B160" s="27"/>
      <c r="C160" s="22"/>
      <c r="D160" s="18"/>
      <c r="E160" s="28"/>
      <c r="F160" s="19"/>
    </row>
  </sheetData>
  <sheetProtection/>
  <mergeCells count="2">
    <mergeCell ref="D4:E4"/>
    <mergeCell ref="B2:C2"/>
  </mergeCells>
  <hyperlinks>
    <hyperlink ref="F148" r:id="rId1" display="http://www.ukofficedirect.co.uk/iso_paper_size_cp.aspx#paper_size"/>
    <hyperlink ref="F149:F156" r:id="rId2" display="http://www.ukofficedirect.co.uk/iso_paper_size_cp.aspx#paper_size"/>
  </hyperlinks>
  <printOptions/>
  <pageMargins left="0.75" right="0.75" top="1" bottom="1" header="0.5" footer="0.5"/>
  <pageSetup horizontalDpi="600" verticalDpi="600" orientation="landscape" paperSize="9" scale="46" r:id="rId6"/>
  <drawing r:id="rId5"/>
  <legacyDrawing r:id="rId4"/>
</worksheet>
</file>

<file path=xl/worksheets/sheet14.xml><?xml version="1.0" encoding="utf-8"?>
<worksheet xmlns="http://schemas.openxmlformats.org/spreadsheetml/2006/main" xmlns:r="http://schemas.openxmlformats.org/officeDocument/2006/relationships">
  <sheetPr codeName="Sheet11"/>
  <dimension ref="A1:B54"/>
  <sheetViews>
    <sheetView zoomScalePageLayoutView="0" workbookViewId="0" topLeftCell="A4">
      <selection activeCell="B7" sqref="B7"/>
    </sheetView>
  </sheetViews>
  <sheetFormatPr defaultColWidth="9.140625" defaultRowHeight="12.75"/>
  <cols>
    <col min="1" max="1" width="26.28125" style="6" customWidth="1"/>
    <col min="2" max="2" width="100.8515625" style="6" customWidth="1"/>
    <col min="3" max="16384" width="9.140625" style="8" customWidth="1"/>
  </cols>
  <sheetData>
    <row r="1" spans="1:2" ht="17.25" customHeight="1">
      <c r="A1" s="147" t="s">
        <v>4</v>
      </c>
      <c r="B1" s="148"/>
    </row>
    <row r="2" spans="1:2" ht="12.75">
      <c r="A2" s="8"/>
      <c r="B2" s="8"/>
    </row>
    <row r="3" spans="1:2" ht="42.75" customHeight="1" thickBot="1">
      <c r="A3" s="146" t="s">
        <v>5</v>
      </c>
      <c r="B3" s="146" t="s">
        <v>6</v>
      </c>
    </row>
    <row r="4" spans="1:2" ht="13.5" thickTop="1">
      <c r="A4" s="7"/>
      <c r="B4" s="5"/>
    </row>
    <row r="5" spans="1:2" ht="12.75">
      <c r="A5" s="7"/>
      <c r="B5" s="5"/>
    </row>
    <row r="6" spans="1:2" ht="12.75">
      <c r="A6" s="7"/>
      <c r="B6" s="5"/>
    </row>
    <row r="7" spans="1:2" ht="12.75">
      <c r="A7" s="7"/>
      <c r="B7" s="5"/>
    </row>
    <row r="8" spans="1:2" ht="12.75">
      <c r="A8" s="323"/>
      <c r="B8" s="324"/>
    </row>
    <row r="9" spans="1:2" ht="12.75">
      <c r="A9" s="7"/>
      <c r="B9" s="5"/>
    </row>
    <row r="10" spans="1:2" ht="12.75">
      <c r="A10" s="7"/>
      <c r="B10" s="5"/>
    </row>
    <row r="11" spans="1:2" ht="12.75">
      <c r="A11" s="7"/>
      <c r="B11" s="5"/>
    </row>
    <row r="12" spans="1:2" ht="12.75">
      <c r="A12" s="7"/>
      <c r="B12" s="5"/>
    </row>
    <row r="13" spans="1:2" ht="12.75">
      <c r="A13" s="7"/>
      <c r="B13" s="5"/>
    </row>
    <row r="14" spans="1:2" ht="12.75">
      <c r="A14" s="7"/>
      <c r="B14" s="5"/>
    </row>
    <row r="15" spans="1:2" ht="12.75">
      <c r="A15" s="7"/>
      <c r="B15" s="5"/>
    </row>
    <row r="16" spans="1:2" ht="12.75">
      <c r="A16" s="7"/>
      <c r="B16" s="5"/>
    </row>
    <row r="17" spans="1:2" s="6" customFormat="1" ht="12.75">
      <c r="A17" s="7"/>
      <c r="B17" s="5"/>
    </row>
    <row r="18" spans="1:2" s="6" customFormat="1" ht="12.75">
      <c r="A18" s="7"/>
      <c r="B18" s="5"/>
    </row>
    <row r="19" spans="1:2" s="6" customFormat="1" ht="12.75">
      <c r="A19" s="7"/>
      <c r="B19" s="5"/>
    </row>
    <row r="20" spans="1:2" s="6" customFormat="1" ht="12.75">
      <c r="A20" s="7"/>
      <c r="B20" s="5"/>
    </row>
    <row r="21" spans="1:2" s="6" customFormat="1" ht="12.75">
      <c r="A21" s="7"/>
      <c r="B21" s="5"/>
    </row>
    <row r="22" spans="1:2" s="6" customFormat="1" ht="12.75">
      <c r="A22" s="7"/>
      <c r="B22" s="5"/>
    </row>
    <row r="23" spans="1:2" s="6" customFormat="1" ht="12.75">
      <c r="A23" s="7"/>
      <c r="B23" s="5"/>
    </row>
    <row r="24" spans="1:2" s="6" customFormat="1" ht="12.75">
      <c r="A24" s="7"/>
      <c r="B24" s="5"/>
    </row>
    <row r="25" spans="1:2" s="6" customFormat="1" ht="12.75">
      <c r="A25" s="7"/>
      <c r="B25" s="5"/>
    </row>
    <row r="26" spans="1:2" s="6" customFormat="1" ht="12.75">
      <c r="A26" s="7"/>
      <c r="B26" s="5"/>
    </row>
    <row r="27" spans="1:2" s="6" customFormat="1" ht="12.75">
      <c r="A27" s="7"/>
      <c r="B27" s="5"/>
    </row>
    <row r="28" spans="1:2" s="6" customFormat="1" ht="12.75">
      <c r="A28" s="7"/>
      <c r="B28" s="5"/>
    </row>
    <row r="29" spans="1:2" s="6" customFormat="1" ht="12.75">
      <c r="A29" s="7"/>
      <c r="B29" s="5"/>
    </row>
    <row r="30" spans="1:2" s="6" customFormat="1" ht="12.75">
      <c r="A30" s="7"/>
      <c r="B30" s="5"/>
    </row>
    <row r="31" spans="1:2" s="6" customFormat="1" ht="12.75">
      <c r="A31" s="7"/>
      <c r="B31" s="5"/>
    </row>
    <row r="32" spans="1:2" s="6" customFormat="1" ht="12.75">
      <c r="A32" s="7"/>
      <c r="B32" s="5"/>
    </row>
    <row r="33" spans="1:2" s="6" customFormat="1" ht="12.75">
      <c r="A33" s="7"/>
      <c r="B33" s="5"/>
    </row>
    <row r="34" spans="1:2" s="6" customFormat="1" ht="12.75">
      <c r="A34" s="7"/>
      <c r="B34" s="5"/>
    </row>
    <row r="35" spans="1:2" s="6" customFormat="1" ht="12.75">
      <c r="A35" s="7"/>
      <c r="B35" s="5"/>
    </row>
    <row r="36" spans="1:2" s="6" customFormat="1" ht="12.75">
      <c r="A36" s="7"/>
      <c r="B36" s="5"/>
    </row>
    <row r="37" spans="1:2" s="6" customFormat="1" ht="12.75">
      <c r="A37" s="7"/>
      <c r="B37" s="5"/>
    </row>
    <row r="38" spans="1:2" s="6" customFormat="1" ht="12.75">
      <c r="A38" s="7"/>
      <c r="B38" s="5"/>
    </row>
    <row r="39" spans="1:2" s="6" customFormat="1" ht="12.75">
      <c r="A39" s="7"/>
      <c r="B39" s="5"/>
    </row>
    <row r="40" spans="1:2" s="6" customFormat="1" ht="12.75">
      <c r="A40" s="7"/>
      <c r="B40" s="5"/>
    </row>
    <row r="41" spans="1:2" s="6" customFormat="1" ht="12.75">
      <c r="A41" s="7"/>
      <c r="B41" s="5"/>
    </row>
    <row r="42" spans="1:2" s="6" customFormat="1" ht="12.75">
      <c r="A42" s="7"/>
      <c r="B42" s="5"/>
    </row>
    <row r="43" spans="1:2" s="6" customFormat="1" ht="12.75">
      <c r="A43" s="7"/>
      <c r="B43" s="7"/>
    </row>
    <row r="44" spans="1:2" s="6" customFormat="1" ht="12.75">
      <c r="A44" s="7"/>
      <c r="B44" s="7"/>
    </row>
    <row r="45" spans="1:2" s="6" customFormat="1" ht="12.75">
      <c r="A45" s="7"/>
      <c r="B45" s="7"/>
    </row>
    <row r="46" spans="1:2" s="6" customFormat="1" ht="12.75">
      <c r="A46" s="7"/>
      <c r="B46" s="7"/>
    </row>
    <row r="47" spans="1:2" s="6" customFormat="1" ht="12.75">
      <c r="A47" s="7"/>
      <c r="B47" s="7"/>
    </row>
    <row r="48" spans="1:2" s="6" customFormat="1" ht="12.75">
      <c r="A48" s="7"/>
      <c r="B48" s="7"/>
    </row>
    <row r="49" spans="1:2" s="6" customFormat="1" ht="12.75">
      <c r="A49" s="7"/>
      <c r="B49" s="7"/>
    </row>
    <row r="50" spans="1:2" s="6" customFormat="1" ht="12.75">
      <c r="A50" s="7"/>
      <c r="B50" s="7"/>
    </row>
    <row r="51" spans="1:2" s="6" customFormat="1" ht="12.75">
      <c r="A51" s="7"/>
      <c r="B51" s="7"/>
    </row>
    <row r="52" spans="1:2" s="6" customFormat="1" ht="12.75">
      <c r="A52" s="7"/>
      <c r="B52" s="7"/>
    </row>
    <row r="53" spans="1:2" s="6" customFormat="1" ht="12.75">
      <c r="A53" s="7"/>
      <c r="B53" s="7"/>
    </row>
    <row r="54" spans="1:2" s="6" customFormat="1" ht="12.75">
      <c r="A54" s="7"/>
      <c r="B54" s="7"/>
    </row>
  </sheetData>
  <sheetProtection sheet="1" objects="1" scenarios="1"/>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1">
    <tabColor theme="3"/>
    <pageSetUpPr fitToPage="1"/>
  </sheetPr>
  <dimension ref="A1:R30"/>
  <sheetViews>
    <sheetView zoomScale="75" zoomScaleNormal="75" zoomScalePageLayoutView="0" workbookViewId="0" topLeftCell="B1">
      <selection activeCell="I28" sqref="I28"/>
    </sheetView>
  </sheetViews>
  <sheetFormatPr defaultColWidth="0" defaultRowHeight="12.75" zeroHeight="1"/>
  <cols>
    <col min="1" max="1" width="3.7109375" style="92" customWidth="1"/>
    <col min="2" max="2" width="5.7109375" style="92" customWidth="1"/>
    <col min="3" max="6" width="26.57421875" style="92" customWidth="1"/>
    <col min="7" max="7" width="4.7109375" style="92" customWidth="1"/>
    <col min="8" max="8" width="5.7109375" style="92" customWidth="1"/>
    <col min="9" max="9" width="5.8515625" style="92" customWidth="1"/>
    <col min="10" max="10" width="9.7109375" style="92" customWidth="1"/>
    <col min="11" max="16384" width="0" style="92" hidden="1" customWidth="1"/>
  </cols>
  <sheetData>
    <row r="1" spans="1:11" s="32" customFormat="1" ht="17.25" customHeight="1">
      <c r="A1" s="36"/>
      <c r="B1" s="67"/>
      <c r="C1" s="36"/>
      <c r="D1" s="36"/>
      <c r="E1" s="36"/>
      <c r="F1" s="36"/>
      <c r="G1" s="36"/>
      <c r="H1" s="36"/>
      <c r="I1" s="36"/>
      <c r="J1" s="36"/>
      <c r="K1" s="36"/>
    </row>
    <row r="2" spans="1:11" s="32" customFormat="1" ht="40.5" customHeight="1">
      <c r="A2" s="36"/>
      <c r="B2" s="410" t="s">
        <v>293</v>
      </c>
      <c r="C2" s="410"/>
      <c r="D2" s="410"/>
      <c r="E2" s="410"/>
      <c r="F2" s="70"/>
      <c r="G2" s="68"/>
      <c r="H2" s="69"/>
      <c r="I2" s="36"/>
      <c r="J2" s="36"/>
      <c r="K2" s="36"/>
    </row>
    <row r="3" spans="1:11" s="32" customFormat="1" ht="17.25" customHeight="1">
      <c r="A3" s="36"/>
      <c r="B3" s="70"/>
      <c r="C3" s="70"/>
      <c r="D3" s="70"/>
      <c r="E3" s="70"/>
      <c r="F3" s="70"/>
      <c r="G3" s="30"/>
      <c r="H3" s="70"/>
      <c r="I3" s="36"/>
      <c r="J3" s="36"/>
      <c r="K3" s="36"/>
    </row>
    <row r="4" spans="2:11" s="36" customFormat="1" ht="17.25" customHeight="1">
      <c r="B4" s="37"/>
      <c r="C4" s="38" t="s">
        <v>76</v>
      </c>
      <c r="D4" s="275" t="s">
        <v>90</v>
      </c>
      <c r="E4" s="276"/>
      <c r="G4" s="30"/>
      <c r="H4" s="30"/>
      <c r="I4" s="30"/>
      <c r="J4" s="30"/>
      <c r="K4" s="30"/>
    </row>
    <row r="5" spans="2:11" s="36" customFormat="1" ht="17.25" customHeight="1">
      <c r="B5" s="42" t="s">
        <v>78</v>
      </c>
      <c r="D5" s="43" t="s">
        <v>77</v>
      </c>
      <c r="E5" s="44"/>
      <c r="G5" s="30"/>
      <c r="H5" s="30"/>
      <c r="I5" s="30"/>
      <c r="J5" s="30"/>
      <c r="K5" s="30"/>
    </row>
    <row r="6" spans="2:11" s="36" customFormat="1" ht="17.25" customHeight="1">
      <c r="B6" s="42"/>
      <c r="C6" s="45"/>
      <c r="D6" s="46" t="s">
        <v>82</v>
      </c>
      <c r="E6" s="47"/>
      <c r="G6" s="30"/>
      <c r="H6" s="30"/>
      <c r="I6" s="30"/>
      <c r="J6" s="30"/>
      <c r="K6" s="30"/>
    </row>
    <row r="7" spans="1:11" s="32" customFormat="1" ht="17.25" customHeight="1">
      <c r="A7" s="36"/>
      <c r="B7" s="36"/>
      <c r="C7" s="36"/>
      <c r="D7" s="36"/>
      <c r="E7" s="36" t="s">
        <v>78</v>
      </c>
      <c r="F7" s="36"/>
      <c r="G7" s="30"/>
      <c r="H7" s="36"/>
      <c r="I7" s="36"/>
      <c r="J7" s="36"/>
      <c r="K7" s="36"/>
    </row>
    <row r="8" spans="2:18" s="32" customFormat="1" ht="23.25" customHeight="1">
      <c r="B8" s="51"/>
      <c r="E8" s="52"/>
      <c r="F8" s="53"/>
      <c r="G8" s="53"/>
      <c r="H8" s="53"/>
      <c r="I8" s="54"/>
      <c r="J8" s="54"/>
      <c r="K8" s="54"/>
      <c r="L8" s="29"/>
      <c r="M8" s="29"/>
      <c r="N8" s="29"/>
      <c r="O8" s="29"/>
      <c r="P8" s="29"/>
      <c r="Q8" s="29"/>
      <c r="R8" s="29"/>
    </row>
    <row r="9" spans="2:8" s="36" customFormat="1" ht="18" customHeight="1">
      <c r="B9" s="132"/>
      <c r="C9" s="133"/>
      <c r="D9" s="133"/>
      <c r="E9" s="134"/>
      <c r="F9" s="134"/>
      <c r="G9" s="328"/>
      <c r="H9" s="53"/>
    </row>
    <row r="10" spans="2:10" ht="84" customHeight="1">
      <c r="B10" s="138"/>
      <c r="C10" s="72" t="s">
        <v>80</v>
      </c>
      <c r="D10" s="56" t="s">
        <v>190</v>
      </c>
      <c r="E10" s="56" t="s">
        <v>292</v>
      </c>
      <c r="F10" s="72" t="s">
        <v>289</v>
      </c>
      <c r="G10" s="136"/>
      <c r="H10" s="53"/>
      <c r="J10" s="67"/>
    </row>
    <row r="11" spans="2:8" ht="24.75" customHeight="1">
      <c r="B11" s="138"/>
      <c r="C11" s="97" t="s">
        <v>294</v>
      </c>
      <c r="D11" s="97" t="s">
        <v>191</v>
      </c>
      <c r="E11" s="98" t="s">
        <v>266</v>
      </c>
      <c r="F11" s="96" t="s">
        <v>250</v>
      </c>
      <c r="G11" s="136"/>
      <c r="H11" s="53"/>
    </row>
    <row r="12" spans="2:8" ht="22.5" customHeight="1">
      <c r="B12" s="138"/>
      <c r="C12" s="114"/>
      <c r="D12" s="114"/>
      <c r="E12" s="371"/>
      <c r="F12" s="271"/>
      <c r="G12" s="136"/>
      <c r="H12" s="53"/>
    </row>
    <row r="13" spans="2:8" ht="22.5" customHeight="1">
      <c r="B13" s="138"/>
      <c r="C13" s="114"/>
      <c r="D13" s="114"/>
      <c r="E13" s="371"/>
      <c r="F13" s="271"/>
      <c r="G13" s="136"/>
      <c r="H13" s="53"/>
    </row>
    <row r="14" spans="2:8" ht="22.5" customHeight="1">
      <c r="B14" s="138"/>
      <c r="C14" s="114"/>
      <c r="D14" s="114"/>
      <c r="E14" s="371"/>
      <c r="F14" s="271"/>
      <c r="G14" s="136"/>
      <c r="H14" s="53"/>
    </row>
    <row r="15" spans="2:8" ht="22.5" customHeight="1">
      <c r="B15" s="138"/>
      <c r="C15" s="114"/>
      <c r="D15" s="114"/>
      <c r="E15" s="371"/>
      <c r="F15" s="271"/>
      <c r="G15" s="136"/>
      <c r="H15" s="53"/>
    </row>
    <row r="16" spans="2:8" ht="22.5" customHeight="1">
      <c r="B16" s="138"/>
      <c r="C16" s="114"/>
      <c r="D16" s="114"/>
      <c r="E16" s="371"/>
      <c r="F16" s="271"/>
      <c r="G16" s="136"/>
      <c r="H16" s="53"/>
    </row>
    <row r="17" spans="2:9" ht="22.5" customHeight="1">
      <c r="B17" s="138"/>
      <c r="C17" s="114"/>
      <c r="D17" s="114"/>
      <c r="E17" s="371"/>
      <c r="F17" s="271"/>
      <c r="G17" s="136"/>
      <c r="H17" s="53"/>
      <c r="I17" s="92" t="s">
        <v>78</v>
      </c>
    </row>
    <row r="18" spans="2:8" ht="22.5" customHeight="1">
      <c r="B18" s="138"/>
      <c r="C18" s="114"/>
      <c r="D18" s="114"/>
      <c r="E18" s="371"/>
      <c r="F18" s="271"/>
      <c r="G18" s="136"/>
      <c r="H18" s="53"/>
    </row>
    <row r="19" spans="2:8" ht="22.5" customHeight="1">
      <c r="B19" s="138"/>
      <c r="C19" s="114"/>
      <c r="D19" s="114"/>
      <c r="E19" s="371"/>
      <c r="F19" s="271"/>
      <c r="G19" s="136"/>
      <c r="H19" s="53"/>
    </row>
    <row r="20" spans="2:8" ht="22.5" customHeight="1">
      <c r="B20" s="138"/>
      <c r="C20" s="114"/>
      <c r="D20" s="114"/>
      <c r="E20" s="371"/>
      <c r="F20" s="271"/>
      <c r="G20" s="136"/>
      <c r="H20" s="53"/>
    </row>
    <row r="21" spans="2:8" ht="22.5" customHeight="1">
      <c r="B21" s="138"/>
      <c r="C21" s="114"/>
      <c r="D21" s="114"/>
      <c r="E21" s="371"/>
      <c r="F21" s="271"/>
      <c r="G21" s="136"/>
      <c r="H21" s="53"/>
    </row>
    <row r="22" spans="2:8" ht="22.5" customHeight="1">
      <c r="B22" s="138"/>
      <c r="C22" s="272"/>
      <c r="D22" s="273" t="s">
        <v>295</v>
      </c>
      <c r="E22" s="372">
        <f>SUM(E12:E21)</f>
        <v>0</v>
      </c>
      <c r="F22" s="274">
        <f>SUM(F12:F21)</f>
        <v>0</v>
      </c>
      <c r="G22" s="136"/>
      <c r="H22" s="53"/>
    </row>
    <row r="23" spans="2:8" ht="10.5" customHeight="1">
      <c r="B23" s="139"/>
      <c r="C23" s="143"/>
      <c r="D23" s="143"/>
      <c r="E23" s="143"/>
      <c r="F23" s="143"/>
      <c r="G23" s="137"/>
      <c r="H23" s="53"/>
    </row>
    <row r="24" ht="12" customHeight="1">
      <c r="H24" s="53"/>
    </row>
    <row r="25" spans="3:4" ht="15.75">
      <c r="C25" s="73" t="s">
        <v>376</v>
      </c>
      <c r="D25" s="73"/>
    </row>
    <row r="26" ht="16.5" customHeight="1">
      <c r="C26" s="73" t="s">
        <v>296</v>
      </c>
    </row>
    <row r="27" spans="3:6" ht="35.25" customHeight="1">
      <c r="C27" s="411" t="s">
        <v>373</v>
      </c>
      <c r="D27" s="412"/>
      <c r="E27" s="412"/>
      <c r="F27" s="412"/>
    </row>
    <row r="28" ht="15"/>
    <row r="29" ht="15" hidden="1"/>
    <row r="30" ht="15" hidden="1">
      <c r="G30" s="99"/>
    </row>
    <row r="31" ht="15" hidden="1"/>
    <row r="32" ht="15" hidden="1"/>
    <row r="33" ht="15"/>
    <row r="34" ht="15"/>
  </sheetData>
  <sheetProtection sheet="1" autoFilter="0"/>
  <mergeCells count="2">
    <mergeCell ref="B2:E2"/>
    <mergeCell ref="C27:F27"/>
  </mergeCells>
  <dataValidations count="1">
    <dataValidation type="list" allowBlank="1" showInputMessage="1" showErrorMessage="1" sqref="D13:D21">
      <formula1>List_States</formula1>
    </dataValidation>
  </dataValidations>
  <printOptions/>
  <pageMargins left="0.75" right="0.75" top="1" bottom="1" header="0.5" footer="0.5"/>
  <pageSetup fitToHeight="1" fitToWidth="1" horizontalDpi="600" verticalDpi="600" orientation="landscape" paperSize="9" scale="72" r:id="rId2"/>
  <rowBreaks count="1" manualBreakCount="1">
    <brk id="6" max="255" man="1"/>
  </rowBreaks>
  <drawing r:id="rId1"/>
</worksheet>
</file>

<file path=xl/worksheets/sheet3.xml><?xml version="1.0" encoding="utf-8"?>
<worksheet xmlns="http://schemas.openxmlformats.org/spreadsheetml/2006/main" xmlns:r="http://schemas.openxmlformats.org/officeDocument/2006/relationships">
  <sheetPr codeName="Sheet2">
    <tabColor indexed="10"/>
    <pageSetUpPr fitToPage="1"/>
  </sheetPr>
  <dimension ref="A1:R33"/>
  <sheetViews>
    <sheetView zoomScale="70" zoomScaleNormal="70" zoomScalePageLayoutView="0" workbookViewId="0" topLeftCell="A1">
      <selection activeCell="E15" sqref="E15"/>
    </sheetView>
  </sheetViews>
  <sheetFormatPr defaultColWidth="0" defaultRowHeight="12.75" zeroHeight="1"/>
  <cols>
    <col min="1" max="1" width="3.7109375" style="92" customWidth="1"/>
    <col min="2" max="2" width="5.7109375" style="92" customWidth="1"/>
    <col min="3" max="3" width="26.421875" style="92" customWidth="1"/>
    <col min="4" max="4" width="19.00390625" style="92" customWidth="1"/>
    <col min="5" max="5" width="22.140625" style="92" customWidth="1"/>
    <col min="6" max="6" width="19.57421875" style="92" customWidth="1"/>
    <col min="7" max="7" width="25.421875" style="92" customWidth="1"/>
    <col min="8" max="8" width="5.7109375" style="92" customWidth="1"/>
    <col min="9" max="9" width="5.8515625" style="92" customWidth="1"/>
    <col min="10" max="10" width="9.7109375" style="92" customWidth="1"/>
    <col min="11" max="16384" width="0" style="92" hidden="1" customWidth="1"/>
  </cols>
  <sheetData>
    <row r="1" spans="1:11" s="32" customFormat="1" ht="17.25" customHeight="1">
      <c r="A1" s="36"/>
      <c r="B1" s="67"/>
      <c r="C1" s="36"/>
      <c r="D1" s="36"/>
      <c r="E1" s="36"/>
      <c r="F1" s="36"/>
      <c r="G1" s="36"/>
      <c r="H1" s="36"/>
      <c r="I1" s="36"/>
      <c r="J1" s="36"/>
      <c r="K1" s="36"/>
    </row>
    <row r="2" spans="1:11" s="32" customFormat="1" ht="40.5" customHeight="1">
      <c r="A2" s="36"/>
      <c r="B2" s="413" t="s">
        <v>180</v>
      </c>
      <c r="C2" s="413"/>
      <c r="D2" s="413"/>
      <c r="E2" s="413"/>
      <c r="F2" s="30"/>
      <c r="G2" s="68"/>
      <c r="H2" s="69"/>
      <c r="I2" s="36"/>
      <c r="J2" s="36"/>
      <c r="K2" s="36"/>
    </row>
    <row r="3" spans="1:11" s="32" customFormat="1" ht="17.25" customHeight="1">
      <c r="A3" s="36"/>
      <c r="B3" s="70"/>
      <c r="C3" s="70"/>
      <c r="D3" s="70"/>
      <c r="E3" s="70"/>
      <c r="F3" s="70"/>
      <c r="G3" s="30"/>
      <c r="H3" s="70"/>
      <c r="I3" s="36"/>
      <c r="J3" s="36"/>
      <c r="K3" s="36"/>
    </row>
    <row r="4" spans="2:11" s="36" customFormat="1" ht="17.25" customHeight="1">
      <c r="B4" s="37"/>
      <c r="C4" s="38" t="s">
        <v>76</v>
      </c>
      <c r="D4" s="275" t="s">
        <v>90</v>
      </c>
      <c r="E4" s="276"/>
      <c r="G4" s="30"/>
      <c r="H4" s="30"/>
      <c r="I4" s="30"/>
      <c r="J4" s="30"/>
      <c r="K4" s="30"/>
    </row>
    <row r="5" spans="2:11" s="36" customFormat="1" ht="17.25" customHeight="1">
      <c r="B5" s="42" t="s">
        <v>78</v>
      </c>
      <c r="D5" s="43" t="s">
        <v>77</v>
      </c>
      <c r="E5" s="44"/>
      <c r="G5" s="30"/>
      <c r="H5" s="30"/>
      <c r="I5" s="30"/>
      <c r="J5" s="30"/>
      <c r="K5" s="30"/>
    </row>
    <row r="6" spans="2:11" s="36" customFormat="1" ht="17.25" customHeight="1">
      <c r="B6" s="42"/>
      <c r="C6" s="45"/>
      <c r="D6" s="46" t="s">
        <v>82</v>
      </c>
      <c r="E6" s="47"/>
      <c r="G6" s="30"/>
      <c r="H6" s="30"/>
      <c r="I6" s="30"/>
      <c r="J6" s="30"/>
      <c r="K6" s="30"/>
    </row>
    <row r="7" spans="1:11" s="32" customFormat="1" ht="17.25" customHeight="1">
      <c r="A7" s="36"/>
      <c r="B7" s="36"/>
      <c r="C7" s="36"/>
      <c r="D7" s="36"/>
      <c r="E7" s="36" t="s">
        <v>78</v>
      </c>
      <c r="F7" s="36"/>
      <c r="G7" s="30"/>
      <c r="H7" s="36"/>
      <c r="I7" s="36"/>
      <c r="J7" s="36"/>
      <c r="K7" s="36"/>
    </row>
    <row r="8" spans="2:18" s="32" customFormat="1" ht="23.25" customHeight="1">
      <c r="B8" s="51"/>
      <c r="E8" s="52"/>
      <c r="F8" s="53"/>
      <c r="G8" s="53"/>
      <c r="H8" s="53"/>
      <c r="I8" s="54"/>
      <c r="J8" s="54"/>
      <c r="K8" s="54"/>
      <c r="L8" s="29"/>
      <c r="M8" s="29"/>
      <c r="N8" s="29"/>
      <c r="O8" s="29"/>
      <c r="P8" s="29"/>
      <c r="Q8" s="29"/>
      <c r="R8" s="29"/>
    </row>
    <row r="9" spans="2:8" s="36" customFormat="1" ht="18" customHeight="1">
      <c r="B9" s="132"/>
      <c r="C9" s="133"/>
      <c r="D9" s="133"/>
      <c r="E9" s="134"/>
      <c r="F9" s="134"/>
      <c r="G9" s="134"/>
      <c r="H9" s="135"/>
    </row>
    <row r="10" spans="2:11" ht="84" customHeight="1">
      <c r="B10" s="138"/>
      <c r="C10" s="72" t="s">
        <v>80</v>
      </c>
      <c r="D10" s="56" t="s">
        <v>190</v>
      </c>
      <c r="E10" s="56" t="s">
        <v>16</v>
      </c>
      <c r="F10" s="72" t="s">
        <v>205</v>
      </c>
      <c r="G10" s="72" t="s">
        <v>160</v>
      </c>
      <c r="H10" s="136"/>
      <c r="K10" s="67"/>
    </row>
    <row r="11" spans="2:8" ht="19.5">
      <c r="B11" s="138"/>
      <c r="C11" s="97"/>
      <c r="D11" s="97" t="s">
        <v>191</v>
      </c>
      <c r="E11" s="98" t="s">
        <v>81</v>
      </c>
      <c r="F11" s="98" t="s">
        <v>163</v>
      </c>
      <c r="G11" s="96" t="s">
        <v>164</v>
      </c>
      <c r="H11" s="136"/>
    </row>
    <row r="12" spans="2:8" ht="22.5" customHeight="1">
      <c r="B12" s="138"/>
      <c r="C12" s="280">
        <f>IF(ISBLANK('General Info'!C12),"",'General Info'!C12)</f>
      </c>
      <c r="D12" s="280">
        <f>IF(ISBLANK('General Info'!D12),"",'General Info'!D12)</f>
      </c>
      <c r="E12" s="121"/>
      <c r="F12" s="280">
        <f>IF(ISERROR(VLOOKUP(D12,EFs_Elec_Scope2,2,FALSE)+VLOOKUP(D12,EFs_Elec_Scope3,2,FALSE)),"",VLOOKUP(D12,EFs_Elec_Scope2,2,FALSE)+VLOOKUP(D12,EFs_Elec_Scope3,2,FALSE))</f>
      </c>
      <c r="G12" s="119">
        <f>IF(ISERROR(E12*F12/1000),"",E12*F12/1000)</f>
      </c>
      <c r="H12" s="136"/>
    </row>
    <row r="13" spans="2:8" ht="22.5" customHeight="1">
      <c r="B13" s="138"/>
      <c r="C13" s="280">
        <f>IF(ISBLANK('General Info'!C13),"",'General Info'!C13)</f>
      </c>
      <c r="D13" s="280">
        <f>IF(ISBLANK('General Info'!D13),"",'General Info'!D13)</f>
      </c>
      <c r="E13" s="121"/>
      <c r="F13" s="280">
        <f aca="true" t="shared" si="0" ref="F13:F21">IF(ISERROR(VLOOKUP(D13,EFs_Elec_Scope2,2,FALSE)+VLOOKUP(D13,EFs_Elec_Scope3,2,FALSE)),"",VLOOKUP(D13,EFs_Elec_Scope2,2,FALSE)+VLOOKUP(D13,EFs_Elec_Scope3,2,FALSE))</f>
      </c>
      <c r="G13" s="119">
        <f aca="true" t="shared" si="1" ref="G13:G20">IF(ISERROR(E13*F13/1000),"",E13*F13/1000)</f>
      </c>
      <c r="H13" s="136"/>
    </row>
    <row r="14" spans="2:8" ht="22.5" customHeight="1">
      <c r="B14" s="138"/>
      <c r="C14" s="280">
        <f>IF(ISBLANK('General Info'!C14),"",'General Info'!C14)</f>
      </c>
      <c r="D14" s="280">
        <f>IF(ISBLANK('General Info'!D14),"",'General Info'!D14)</f>
      </c>
      <c r="E14" s="121"/>
      <c r="F14" s="280">
        <f t="shared" si="0"/>
      </c>
      <c r="G14" s="119">
        <f t="shared" si="1"/>
      </c>
      <c r="H14" s="136"/>
    </row>
    <row r="15" spans="2:8" ht="22.5" customHeight="1">
      <c r="B15" s="138"/>
      <c r="C15" s="280">
        <f>IF(ISBLANK('General Info'!C15),"",'General Info'!C15)</f>
      </c>
      <c r="D15" s="280">
        <f>IF(ISBLANK('General Info'!D15),"",'General Info'!D15)</f>
      </c>
      <c r="E15" s="121"/>
      <c r="F15" s="280">
        <f t="shared" si="0"/>
      </c>
      <c r="G15" s="119">
        <f t="shared" si="1"/>
      </c>
      <c r="H15" s="136"/>
    </row>
    <row r="16" spans="2:8" ht="22.5" customHeight="1">
      <c r="B16" s="138"/>
      <c r="C16" s="280">
        <f>IF(ISBLANK('General Info'!C16),"",'General Info'!C16)</f>
      </c>
      <c r="D16" s="280">
        <f>IF(ISBLANK('General Info'!D16),"",'General Info'!D16)</f>
      </c>
      <c r="E16" s="121"/>
      <c r="F16" s="280">
        <f t="shared" si="0"/>
      </c>
      <c r="G16" s="119">
        <f t="shared" si="1"/>
      </c>
      <c r="H16" s="136"/>
    </row>
    <row r="17" spans="2:10" ht="22.5" customHeight="1">
      <c r="B17" s="138"/>
      <c r="C17" s="280">
        <f>IF(ISBLANK('General Info'!C17),"",'General Info'!C17)</f>
      </c>
      <c r="D17" s="280">
        <f>IF(ISBLANK('General Info'!D17),"",'General Info'!D17)</f>
      </c>
      <c r="E17" s="121"/>
      <c r="F17" s="280">
        <f t="shared" si="0"/>
      </c>
      <c r="G17" s="119">
        <f t="shared" si="1"/>
      </c>
      <c r="H17" s="136"/>
      <c r="J17" s="92" t="s">
        <v>78</v>
      </c>
    </row>
    <row r="18" spans="2:8" ht="22.5" customHeight="1">
      <c r="B18" s="138"/>
      <c r="C18" s="280">
        <f>IF(ISBLANK('General Info'!C18),"",'General Info'!C18)</f>
      </c>
      <c r="D18" s="280">
        <f>IF(ISBLANK('General Info'!D18),"",'General Info'!D18)</f>
      </c>
      <c r="E18" s="121"/>
      <c r="F18" s="280">
        <f t="shared" si="0"/>
      </c>
      <c r="G18" s="119">
        <f t="shared" si="1"/>
      </c>
      <c r="H18" s="136"/>
    </row>
    <row r="19" spans="2:8" ht="22.5" customHeight="1">
      <c r="B19" s="138"/>
      <c r="C19" s="280">
        <f>IF(ISBLANK('General Info'!C19),"",'General Info'!C19)</f>
      </c>
      <c r="D19" s="280">
        <f>IF(ISBLANK('General Info'!D19),"",'General Info'!D19)</f>
      </c>
      <c r="E19" s="121"/>
      <c r="F19" s="280">
        <f t="shared" si="0"/>
      </c>
      <c r="G19" s="119">
        <f t="shared" si="1"/>
      </c>
      <c r="H19" s="136"/>
    </row>
    <row r="20" spans="2:8" ht="22.5" customHeight="1">
      <c r="B20" s="138"/>
      <c r="C20" s="280">
        <f>IF(ISBLANK('General Info'!C20),"",'General Info'!C20)</f>
      </c>
      <c r="D20" s="280">
        <f>IF(ISBLANK('General Info'!D20),"",'General Info'!D20)</f>
      </c>
      <c r="E20" s="121"/>
      <c r="F20" s="280">
        <f t="shared" si="0"/>
      </c>
      <c r="G20" s="119">
        <f t="shared" si="1"/>
      </c>
      <c r="H20" s="136"/>
    </row>
    <row r="21" spans="2:8" ht="22.5" customHeight="1">
      <c r="B21" s="138"/>
      <c r="C21" s="280">
        <f>IF(ISBLANK('General Info'!C21),"",'General Info'!C21)</f>
      </c>
      <c r="D21" s="280">
        <f>IF(ISBLANK('General Info'!D21),"",'General Info'!D21)</f>
      </c>
      <c r="E21" s="121"/>
      <c r="F21" s="280">
        <f t="shared" si="0"/>
      </c>
      <c r="G21" s="119">
        <f>IF(ISERROR(E21*F21/1000),"",E21*F21/1000)</f>
      </c>
      <c r="H21" s="136"/>
    </row>
    <row r="22" spans="2:8" ht="13.5" customHeight="1">
      <c r="B22" s="138"/>
      <c r="C22" s="140"/>
      <c r="D22" s="140"/>
      <c r="E22" s="140"/>
      <c r="F22" s="140"/>
      <c r="G22" s="140"/>
      <c r="H22" s="136"/>
    </row>
    <row r="23" spans="2:8" ht="22.5" customHeight="1">
      <c r="B23" s="138"/>
      <c r="C23" s="141"/>
      <c r="D23" s="141"/>
      <c r="E23" s="142"/>
      <c r="F23" s="141" t="s">
        <v>146</v>
      </c>
      <c r="G23" s="61">
        <f>SUM(G12:G21)</f>
        <v>0</v>
      </c>
      <c r="H23" s="136"/>
    </row>
    <row r="24" spans="2:8" ht="10.5" customHeight="1">
      <c r="B24" s="139"/>
      <c r="C24" s="143"/>
      <c r="D24" s="143"/>
      <c r="E24" s="143"/>
      <c r="F24" s="143"/>
      <c r="G24" s="143"/>
      <c r="H24" s="137"/>
    </row>
    <row r="25" ht="12" customHeight="1"/>
    <row r="26" spans="2:8" ht="33" customHeight="1">
      <c r="B26" s="411" t="s">
        <v>372</v>
      </c>
      <c r="C26" s="411"/>
      <c r="D26" s="411"/>
      <c r="E26" s="411"/>
      <c r="F26" s="411"/>
      <c r="G26" s="411"/>
      <c r="H26" s="411"/>
    </row>
    <row r="27" ht="15.75">
      <c r="B27" s="73" t="s">
        <v>213</v>
      </c>
    </row>
    <row r="28" ht="15"/>
    <row r="29" ht="15" hidden="1"/>
    <row r="30" ht="15" hidden="1"/>
    <row r="31" ht="15" hidden="1"/>
    <row r="32" ht="15" hidden="1"/>
    <row r="33" ht="15" hidden="1">
      <c r="G33" s="99"/>
    </row>
  </sheetData>
  <sheetProtection sheet="1" autoFilter="0"/>
  <mergeCells count="2">
    <mergeCell ref="B2:E2"/>
    <mergeCell ref="B26:H26"/>
  </mergeCells>
  <printOptions/>
  <pageMargins left="0.75" right="0.75" top="1" bottom="1" header="0.5" footer="0.5"/>
  <pageSetup fitToHeight="1" fitToWidth="1" horizontalDpi="600" verticalDpi="600" orientation="landscape" paperSize="9" scale="75" r:id="rId2"/>
  <rowBreaks count="1" manualBreakCount="1">
    <brk id="6" max="255" man="1"/>
  </rowBreaks>
  <drawing r:id="rId1"/>
</worksheet>
</file>

<file path=xl/worksheets/sheet4.xml><?xml version="1.0" encoding="utf-8"?>
<worksheet xmlns="http://schemas.openxmlformats.org/spreadsheetml/2006/main" xmlns:r="http://schemas.openxmlformats.org/officeDocument/2006/relationships">
  <sheetPr codeName="Sheet3">
    <tabColor indexed="10"/>
    <pageSetUpPr fitToPage="1"/>
  </sheetPr>
  <dimension ref="A1:J29"/>
  <sheetViews>
    <sheetView zoomScale="70" zoomScaleNormal="70" zoomScalePageLayoutView="0" workbookViewId="0" topLeftCell="A1">
      <selection activeCell="J24" sqref="J24"/>
    </sheetView>
  </sheetViews>
  <sheetFormatPr defaultColWidth="0" defaultRowHeight="12.75" zeroHeight="1"/>
  <cols>
    <col min="1" max="1" width="3.7109375" style="92" customWidth="1"/>
    <col min="2" max="2" width="5.57421875" style="92" customWidth="1"/>
    <col min="3" max="3" width="21.421875" style="92" customWidth="1"/>
    <col min="4" max="4" width="16.421875" style="92" customWidth="1"/>
    <col min="5" max="5" width="18.421875" style="92" customWidth="1"/>
    <col min="6" max="6" width="16.421875" style="92" customWidth="1"/>
    <col min="7" max="7" width="16.7109375" style="92" customWidth="1"/>
    <col min="8" max="8" width="8.57421875" style="92" customWidth="1"/>
    <col min="9" max="9" width="16.7109375" style="92" customWidth="1"/>
    <col min="10" max="10" width="15.421875" style="92" customWidth="1"/>
    <col min="11" max="11" width="16.421875" style="92" hidden="1" customWidth="1"/>
    <col min="12" max="12" width="16.7109375" style="92" hidden="1" customWidth="1"/>
    <col min="13" max="13" width="22.7109375" style="92" hidden="1" customWidth="1"/>
    <col min="14" max="14" width="5.57421875" style="92" hidden="1" customWidth="1"/>
    <col min="15" max="15" width="6.8515625" style="92" hidden="1" customWidth="1"/>
    <col min="16" max="16384" width="0" style="92" hidden="1" customWidth="1"/>
  </cols>
  <sheetData>
    <row r="1" spans="1:10" s="32" customFormat="1" ht="17.25" customHeight="1">
      <c r="A1" s="36"/>
      <c r="B1" s="67"/>
      <c r="C1" s="36"/>
      <c r="D1" s="36"/>
      <c r="E1" s="36"/>
      <c r="F1" s="36"/>
      <c r="G1" s="36"/>
      <c r="H1" s="36"/>
      <c r="I1" s="36"/>
      <c r="J1" s="36"/>
    </row>
    <row r="2" spans="1:10" s="32" customFormat="1" ht="40.5" customHeight="1">
      <c r="A2" s="36"/>
      <c r="B2" s="413" t="s">
        <v>184</v>
      </c>
      <c r="C2" s="413"/>
      <c r="D2" s="413"/>
      <c r="E2" s="413"/>
      <c r="F2" s="413"/>
      <c r="G2" s="36"/>
      <c r="H2" s="36"/>
      <c r="I2" s="36"/>
      <c r="J2" s="36"/>
    </row>
    <row r="3" spans="1:10" s="32" customFormat="1" ht="17.25" customHeight="1">
      <c r="A3" s="36"/>
      <c r="B3" s="70"/>
      <c r="C3" s="70"/>
      <c r="D3" s="70"/>
      <c r="E3" s="70"/>
      <c r="F3" s="70"/>
      <c r="G3" s="30"/>
      <c r="H3" s="36"/>
      <c r="I3" s="36"/>
      <c r="J3" s="36"/>
    </row>
    <row r="4" spans="2:10" s="36" customFormat="1" ht="17.25" customHeight="1">
      <c r="B4" s="37"/>
      <c r="C4" s="94"/>
      <c r="D4" s="38" t="s">
        <v>76</v>
      </c>
      <c r="E4" s="275" t="s">
        <v>90</v>
      </c>
      <c r="F4" s="276"/>
      <c r="H4" s="30"/>
      <c r="I4" s="30"/>
      <c r="J4" s="30"/>
    </row>
    <row r="5" spans="2:10" s="36" customFormat="1" ht="17.25" customHeight="1">
      <c r="B5" s="42" t="s">
        <v>78</v>
      </c>
      <c r="D5" s="45"/>
      <c r="E5" s="43" t="s">
        <v>77</v>
      </c>
      <c r="F5" s="44"/>
      <c r="H5" s="30"/>
      <c r="I5" s="30"/>
      <c r="J5" s="30"/>
    </row>
    <row r="6" spans="2:10" s="36" customFormat="1" ht="17.25" customHeight="1">
      <c r="B6" s="42"/>
      <c r="C6" s="45"/>
      <c r="D6" s="45"/>
      <c r="E6" s="46" t="s">
        <v>82</v>
      </c>
      <c r="F6" s="47"/>
      <c r="H6" s="30"/>
      <c r="I6" s="30"/>
      <c r="J6" s="30"/>
    </row>
    <row r="7" spans="1:10" s="32" customFormat="1" ht="17.25" customHeight="1">
      <c r="A7" s="36"/>
      <c r="B7" s="36"/>
      <c r="C7" s="36"/>
      <c r="D7" s="36"/>
      <c r="E7" s="36" t="s">
        <v>78</v>
      </c>
      <c r="F7" s="36"/>
      <c r="G7" s="30"/>
      <c r="H7" s="36"/>
      <c r="I7" s="36"/>
      <c r="J7" s="36"/>
    </row>
    <row r="8" s="36" customFormat="1" ht="18" customHeight="1">
      <c r="B8" s="36" t="s">
        <v>79</v>
      </c>
    </row>
    <row r="9" s="36" customFormat="1" ht="14.25" customHeight="1"/>
    <row r="10" spans="2:8" s="36" customFormat="1" ht="17.25" customHeight="1">
      <c r="B10" s="140"/>
      <c r="C10" s="284"/>
      <c r="D10" s="284"/>
      <c r="E10" s="285"/>
      <c r="F10" s="140"/>
      <c r="G10" s="140"/>
      <c r="H10" s="140"/>
    </row>
    <row r="11" spans="2:8" ht="84" customHeight="1">
      <c r="B11" s="140"/>
      <c r="C11" s="72" t="s">
        <v>80</v>
      </c>
      <c r="D11" s="152" t="s">
        <v>191</v>
      </c>
      <c r="E11" s="56" t="s">
        <v>15</v>
      </c>
      <c r="F11" s="56" t="s">
        <v>204</v>
      </c>
      <c r="G11" s="56" t="s">
        <v>165</v>
      </c>
      <c r="H11" s="140"/>
    </row>
    <row r="12" spans="2:8" s="70" customFormat="1" ht="19.5">
      <c r="B12" s="286"/>
      <c r="C12" s="95"/>
      <c r="D12" s="153" t="s">
        <v>191</v>
      </c>
      <c r="E12" s="78" t="s">
        <v>200</v>
      </c>
      <c r="F12" s="78" t="s">
        <v>203</v>
      </c>
      <c r="G12" s="78" t="s">
        <v>166</v>
      </c>
      <c r="H12" s="286"/>
    </row>
    <row r="13" spans="2:8" ht="22.5" customHeight="1">
      <c r="B13" s="140"/>
      <c r="C13" s="314">
        <f>IF(ISBLANK('General Info'!C12),"",'General Info'!C12)</f>
      </c>
      <c r="D13" s="314">
        <f>IF(ISBLANK('General Info'!D12),"",'General Info'!D12)</f>
      </c>
      <c r="E13" s="151"/>
      <c r="F13" s="277">
        <f aca="true" t="shared" si="0" ref="F13:F22">IF(ISERROR(VLOOKUP(D13,EF_Gas_Scope1,2,FALSE)+VLOOKUP(D13,EFs_Gas_Scope3,2,FALSE)),"",VLOOKUP(D13,EF_Gas_Scope1,2,FALSE)+VLOOKUP(D13,EFs_Gas_Scope3,2,FALSE))</f>
      </c>
      <c r="G13" s="119">
        <f>IF(ISERROR(E13*F13/1000),"",E13*F13/1000)</f>
      </c>
      <c r="H13" s="140"/>
    </row>
    <row r="14" spans="2:8" ht="22.5" customHeight="1">
      <c r="B14" s="140"/>
      <c r="C14" s="314">
        <f>IF(ISBLANK('General Info'!C13),"",'General Info'!C13)</f>
      </c>
      <c r="D14" s="314">
        <f>IF(ISBLANK('General Info'!D13),"",'General Info'!D13)</f>
      </c>
      <c r="E14" s="151"/>
      <c r="F14" s="277">
        <f t="shared" si="0"/>
      </c>
      <c r="G14" s="119">
        <f aca="true" t="shared" si="1" ref="G14:G22">IF(ISERROR(E14*F14/1000),"",E14*F14/1000)</f>
      </c>
      <c r="H14" s="140"/>
    </row>
    <row r="15" spans="2:8" ht="22.5" customHeight="1">
      <c r="B15" s="140"/>
      <c r="C15" s="314">
        <f>IF(ISBLANK('General Info'!C14),"",'General Info'!C14)</f>
      </c>
      <c r="D15" s="314">
        <f>IF(ISBLANK('General Info'!D14),"",'General Info'!D14)</f>
      </c>
      <c r="E15" s="151"/>
      <c r="F15" s="277">
        <f t="shared" si="0"/>
      </c>
      <c r="G15" s="119">
        <f t="shared" si="1"/>
      </c>
      <c r="H15" s="140"/>
    </row>
    <row r="16" spans="2:8" ht="22.5" customHeight="1">
      <c r="B16" s="140"/>
      <c r="C16" s="314">
        <f>IF(ISBLANK('General Info'!C15),"",'General Info'!C15)</f>
      </c>
      <c r="D16" s="314">
        <f>IF(ISBLANK('General Info'!D15),"",'General Info'!D15)</f>
      </c>
      <c r="E16" s="151"/>
      <c r="F16" s="277">
        <f t="shared" si="0"/>
      </c>
      <c r="G16" s="119">
        <f t="shared" si="1"/>
      </c>
      <c r="H16" s="140"/>
    </row>
    <row r="17" spans="2:8" ht="22.5" customHeight="1">
      <c r="B17" s="140"/>
      <c r="C17" s="314">
        <f>IF(ISBLANK('General Info'!C16),"",'General Info'!C16)</f>
      </c>
      <c r="D17" s="314">
        <f>IF(ISBLANK('General Info'!D16),"",'General Info'!D16)</f>
      </c>
      <c r="E17" s="151"/>
      <c r="F17" s="277">
        <f t="shared" si="0"/>
      </c>
      <c r="G17" s="119">
        <f t="shared" si="1"/>
      </c>
      <c r="H17" s="140"/>
    </row>
    <row r="18" spans="2:10" ht="22.5" customHeight="1">
      <c r="B18" s="140"/>
      <c r="C18" s="314">
        <f>IF(ISBLANK('General Info'!C17),"",'General Info'!C17)</f>
      </c>
      <c r="D18" s="314">
        <f>IF(ISBLANK('General Info'!D17),"",'General Info'!D17)</f>
      </c>
      <c r="E18" s="151"/>
      <c r="F18" s="277">
        <f t="shared" si="0"/>
      </c>
      <c r="G18" s="119">
        <f t="shared" si="1"/>
      </c>
      <c r="H18" s="140"/>
      <c r="J18" s="92" t="s">
        <v>78</v>
      </c>
    </row>
    <row r="19" spans="2:8" ht="22.5" customHeight="1">
      <c r="B19" s="140"/>
      <c r="C19" s="314">
        <f>IF(ISBLANK('General Info'!C18),"",'General Info'!C18)</f>
      </c>
      <c r="D19" s="314">
        <f>IF(ISBLANK('General Info'!D18),"",'General Info'!D18)</f>
      </c>
      <c r="E19" s="151"/>
      <c r="F19" s="277">
        <f t="shared" si="0"/>
      </c>
      <c r="G19" s="119">
        <f t="shared" si="1"/>
      </c>
      <c r="H19" s="140"/>
    </row>
    <row r="20" spans="2:8" ht="22.5" customHeight="1">
      <c r="B20" s="140"/>
      <c r="C20" s="314">
        <f>IF(ISBLANK('General Info'!C19),"",'General Info'!C19)</f>
      </c>
      <c r="D20" s="314">
        <f>IF(ISBLANK('General Info'!D19),"",'General Info'!D19)</f>
      </c>
      <c r="E20" s="151"/>
      <c r="F20" s="277">
        <f t="shared" si="0"/>
      </c>
      <c r="G20" s="119">
        <f t="shared" si="1"/>
      </c>
      <c r="H20" s="140"/>
    </row>
    <row r="21" spans="2:8" ht="22.5" customHeight="1">
      <c r="B21" s="140"/>
      <c r="C21" s="314">
        <f>IF(ISBLANK('General Info'!C20),"",'General Info'!C20)</f>
      </c>
      <c r="D21" s="314">
        <f>IF(ISBLANK('General Info'!D20),"",'General Info'!D20)</f>
      </c>
      <c r="E21" s="151"/>
      <c r="F21" s="277">
        <f t="shared" si="0"/>
      </c>
      <c r="G21" s="119">
        <f t="shared" si="1"/>
      </c>
      <c r="H21" s="140"/>
    </row>
    <row r="22" spans="2:8" ht="22.5" customHeight="1">
      <c r="B22" s="140"/>
      <c r="C22" s="314">
        <f>IF(ISBLANK('General Info'!C21),"",'General Info'!C21)</f>
      </c>
      <c r="D22" s="314">
        <f>IF(ISBLANK('General Info'!D21),"",'General Info'!D21)</f>
      </c>
      <c r="E22" s="151"/>
      <c r="F22" s="277">
        <f t="shared" si="0"/>
      </c>
      <c r="G22" s="119">
        <f t="shared" si="1"/>
      </c>
      <c r="H22" s="140"/>
    </row>
    <row r="23" spans="2:8" ht="13.5" customHeight="1">
      <c r="B23" s="140"/>
      <c r="C23" s="140"/>
      <c r="D23" s="140"/>
      <c r="E23" s="140"/>
      <c r="F23" s="140"/>
      <c r="G23" s="140"/>
      <c r="H23" s="140"/>
    </row>
    <row r="24" spans="2:10" ht="24.75" customHeight="1">
      <c r="B24" s="140"/>
      <c r="C24" s="414"/>
      <c r="D24" s="414"/>
      <c r="E24" s="415"/>
      <c r="F24" s="415"/>
      <c r="G24" s="61">
        <f>SUM(G13:G22)</f>
        <v>0</v>
      </c>
      <c r="H24" s="140"/>
      <c r="J24" s="92" t="s">
        <v>78</v>
      </c>
    </row>
    <row r="25" spans="2:8" ht="10.5" customHeight="1">
      <c r="B25" s="140"/>
      <c r="C25" s="140"/>
      <c r="D25" s="140"/>
      <c r="E25" s="140"/>
      <c r="F25" s="140"/>
      <c r="G25" s="140"/>
      <c r="H25" s="140"/>
    </row>
    <row r="26" ht="12" customHeight="1"/>
    <row r="27" spans="3:4" ht="15.75">
      <c r="C27" s="73" t="s">
        <v>213</v>
      </c>
      <c r="D27" s="73"/>
    </row>
    <row r="28" spans="3:4" ht="15.75">
      <c r="C28" s="73"/>
      <c r="D28" s="73"/>
    </row>
    <row r="29" spans="3:4" ht="15.75">
      <c r="C29" s="73"/>
      <c r="D29" s="73"/>
    </row>
  </sheetData>
  <sheetProtection sheet="1" autoFilter="0"/>
  <mergeCells count="2">
    <mergeCell ref="C24:F24"/>
    <mergeCell ref="B2:F2"/>
  </mergeCells>
  <printOptions/>
  <pageMargins left="0.25" right="0.25" top="0.75" bottom="0.75" header="0.3" footer="0.3"/>
  <pageSetup fitToHeight="1" fitToWidth="1" horizontalDpi="600" verticalDpi="600" orientation="landscape" paperSize="9" scale="79" r:id="rId2"/>
  <rowBreaks count="1" manualBreakCount="1">
    <brk id="6" max="255" man="1"/>
  </rowBreaks>
  <drawing r:id="rId1"/>
</worksheet>
</file>

<file path=xl/worksheets/sheet5.xml><?xml version="1.0" encoding="utf-8"?>
<worksheet xmlns="http://schemas.openxmlformats.org/spreadsheetml/2006/main" xmlns:r="http://schemas.openxmlformats.org/officeDocument/2006/relationships">
  <sheetPr codeName="Sheet4">
    <tabColor indexed="10"/>
    <pageSetUpPr fitToPage="1"/>
  </sheetPr>
  <dimension ref="A1:L46"/>
  <sheetViews>
    <sheetView zoomScale="70" zoomScaleNormal="70" zoomScalePageLayoutView="0" workbookViewId="0" topLeftCell="A1">
      <selection activeCell="G14" sqref="G14"/>
    </sheetView>
  </sheetViews>
  <sheetFormatPr defaultColWidth="0" defaultRowHeight="12.75" zeroHeight="1"/>
  <cols>
    <col min="1" max="1" width="3.7109375" style="32" customWidth="1"/>
    <col min="2" max="2" width="5.57421875" style="32" customWidth="1"/>
    <col min="3" max="3" width="27.421875" style="32" customWidth="1"/>
    <col min="4" max="4" width="20.57421875" style="32" customWidth="1"/>
    <col min="5" max="5" width="22.7109375" style="32" customWidth="1"/>
    <col min="6" max="6" width="19.28125" style="32" customWidth="1"/>
    <col min="7" max="7" width="19.140625" style="32" customWidth="1"/>
    <col min="8" max="8" width="19.421875" style="32" customWidth="1"/>
    <col min="9" max="9" width="5.57421875" style="32" customWidth="1"/>
    <col min="10" max="10" width="5.7109375" style="32" customWidth="1"/>
    <col min="11" max="11" width="12.140625" style="32" customWidth="1"/>
    <col min="12" max="12" width="8.7109375" style="32" hidden="1" customWidth="1"/>
    <col min="13" max="13" width="13.421875" style="32" hidden="1" customWidth="1"/>
    <col min="14" max="16384" width="0" style="32" hidden="1" customWidth="1"/>
  </cols>
  <sheetData>
    <row r="1" spans="1:10" ht="17.25" customHeight="1">
      <c r="A1" s="36"/>
      <c r="B1" s="67"/>
      <c r="C1" s="36"/>
      <c r="D1" s="36"/>
      <c r="E1" s="36"/>
      <c r="F1" s="36"/>
      <c r="G1" s="36"/>
      <c r="H1" s="36"/>
      <c r="I1" s="36"/>
      <c r="J1" s="36"/>
    </row>
    <row r="2" spans="1:10" ht="33.75" customHeight="1">
      <c r="A2" s="36"/>
      <c r="B2" s="413" t="s">
        <v>185</v>
      </c>
      <c r="C2" s="420"/>
      <c r="D2" s="420"/>
      <c r="E2" s="420"/>
      <c r="F2" s="68"/>
      <c r="G2" s="69"/>
      <c r="H2" s="36"/>
      <c r="I2" s="36"/>
      <c r="J2" s="36"/>
    </row>
    <row r="3" spans="1:10" ht="17.25" customHeight="1">
      <c r="A3" s="36"/>
      <c r="B3" s="70"/>
      <c r="C3" s="70"/>
      <c r="D3" s="70"/>
      <c r="E3" s="70"/>
      <c r="F3" s="30"/>
      <c r="G3" s="70"/>
      <c r="H3" s="36"/>
      <c r="I3" s="36"/>
      <c r="J3" s="36"/>
    </row>
    <row r="4" spans="2:10" s="36" customFormat="1" ht="17.25" customHeight="1">
      <c r="B4" s="37"/>
      <c r="C4" s="38" t="s">
        <v>76</v>
      </c>
      <c r="D4" s="275" t="s">
        <v>90</v>
      </c>
      <c r="E4" s="276"/>
      <c r="F4" s="30"/>
      <c r="G4" s="30"/>
      <c r="H4" s="30"/>
      <c r="I4" s="30"/>
      <c r="J4" s="30"/>
    </row>
    <row r="5" spans="2:10" s="36" customFormat="1" ht="17.25" customHeight="1">
      <c r="B5" s="42" t="s">
        <v>78</v>
      </c>
      <c r="D5" s="43" t="s">
        <v>77</v>
      </c>
      <c r="E5" s="44"/>
      <c r="F5" s="30"/>
      <c r="G5" s="30" t="s">
        <v>78</v>
      </c>
      <c r="H5" s="30"/>
      <c r="I5" s="30"/>
      <c r="J5" s="30"/>
    </row>
    <row r="6" spans="2:10" s="36" customFormat="1" ht="17.25" customHeight="1">
      <c r="B6" s="42"/>
      <c r="C6" s="45"/>
      <c r="D6" s="46" t="s">
        <v>82</v>
      </c>
      <c r="E6" s="47"/>
      <c r="F6" s="30"/>
      <c r="G6" s="30"/>
      <c r="H6" s="30"/>
      <c r="I6" s="30"/>
      <c r="J6" s="30"/>
    </row>
    <row r="7" spans="1:10" ht="17.25" customHeight="1">
      <c r="A7" s="36"/>
      <c r="B7" s="36"/>
      <c r="C7" s="36"/>
      <c r="D7" s="36"/>
      <c r="E7" s="36"/>
      <c r="F7" s="30"/>
      <c r="G7" s="36"/>
      <c r="H7" s="36"/>
      <c r="I7" s="36"/>
      <c r="J7" s="36"/>
    </row>
    <row r="8" spans="4:7" ht="15.75">
      <c r="D8" s="66"/>
      <c r="E8" s="82"/>
      <c r="F8" s="82"/>
      <c r="G8" s="82"/>
    </row>
    <row r="9" spans="2:9" ht="18" customHeight="1">
      <c r="B9" s="140"/>
      <c r="C9" s="284"/>
      <c r="D9" s="284"/>
      <c r="E9" s="288"/>
      <c r="F9" s="288"/>
      <c r="G9" s="288"/>
      <c r="H9" s="288"/>
      <c r="I9" s="289"/>
    </row>
    <row r="10" spans="2:12" ht="69" customHeight="1">
      <c r="B10" s="289"/>
      <c r="C10" s="154"/>
      <c r="D10" s="72" t="s">
        <v>269</v>
      </c>
      <c r="E10" s="72" t="s">
        <v>137</v>
      </c>
      <c r="F10" s="72" t="s">
        <v>377</v>
      </c>
      <c r="G10" s="72" t="s">
        <v>210</v>
      </c>
      <c r="H10" s="72" t="s">
        <v>211</v>
      </c>
      <c r="I10" s="290"/>
      <c r="J10" s="84"/>
      <c r="K10" s="83"/>
      <c r="L10" s="83"/>
    </row>
    <row r="11" spans="2:12" ht="27" customHeight="1">
      <c r="B11" s="289"/>
      <c r="C11" s="154"/>
      <c r="D11" s="153"/>
      <c r="E11" s="153"/>
      <c r="F11" s="153">
        <f>IF(E12="","",IF(E12="Distance","km","flights"))</f>
      </c>
      <c r="G11" s="153" t="str">
        <f>IF(E12="Flights","kg CO2e/flight",IF(E12="Distance","kg CO2e/km","Select a unit"))</f>
        <v>Select a unit</v>
      </c>
      <c r="H11" s="78" t="s">
        <v>166</v>
      </c>
      <c r="I11" s="290"/>
      <c r="J11" s="84"/>
      <c r="K11" s="83"/>
      <c r="L11" s="83"/>
    </row>
    <row r="12" spans="2:12" ht="19.5" customHeight="1">
      <c r="B12" s="157"/>
      <c r="C12" s="278" t="s">
        <v>136</v>
      </c>
      <c r="D12" s="279" t="s">
        <v>270</v>
      </c>
      <c r="E12" s="159"/>
      <c r="F12" s="151"/>
      <c r="G12" s="226">
        <f>IF(E12="","",IF(E12="Flights",'Emissions Factors'!$D$47*'Emissions Factors'!$D$49*'Emissions Factors'!$D$51*'Emissions Factors'!$D$52*'Emissions Factors'!D53,IF(E12="Distance",'Emissions Factors'!$D$47*'Emissions Factors'!$D$51*'Emissions Factors'!$D$52*'Emissions Factors'!D53)))</f>
      </c>
      <c r="H12" s="119">
        <f>IF(E12=0,"",F12*G12/1000)</f>
      </c>
      <c r="I12" s="291"/>
      <c r="J12" s="85"/>
      <c r="K12" s="84"/>
      <c r="L12" s="84"/>
    </row>
    <row r="13" spans="2:12" ht="19.5" customHeight="1">
      <c r="B13" s="289"/>
      <c r="C13" s="266"/>
      <c r="D13" s="279" t="s">
        <v>271</v>
      </c>
      <c r="E13" s="159"/>
      <c r="F13" s="151"/>
      <c r="G13" s="226">
        <f>IF(E13="","",IF(E13="Flights",'Emissions Factors'!$D$47*'Emissions Factors'!$D$49*'Emissions Factors'!$D$51*'Emissions Factors'!$D$52*'Emissions Factors'!D54,IF(E13="Distance",'Emissions Factors'!$D$47*'Emissions Factors'!$D$51*'Emissions Factors'!$D$52*'Emissions Factors'!D54)))</f>
      </c>
      <c r="H13" s="119">
        <f>IF(E13=0,"",F13*G13/1000)</f>
      </c>
      <c r="I13" s="291"/>
      <c r="J13" s="85"/>
      <c r="K13" s="84"/>
      <c r="L13" s="84"/>
    </row>
    <row r="14" spans="1:12" ht="12" customHeight="1">
      <c r="A14" s="86"/>
      <c r="B14" s="289"/>
      <c r="C14" s="225"/>
      <c r="D14" s="225"/>
      <c r="E14" s="155"/>
      <c r="F14" s="155"/>
      <c r="G14" s="227"/>
      <c r="H14" s="155"/>
      <c r="I14" s="155"/>
      <c r="J14" s="87"/>
      <c r="K14" s="85"/>
      <c r="L14" s="85"/>
    </row>
    <row r="15" spans="2:12" ht="19.5" customHeight="1">
      <c r="B15" s="157"/>
      <c r="C15" s="278" t="s">
        <v>206</v>
      </c>
      <c r="D15" s="279" t="s">
        <v>270</v>
      </c>
      <c r="E15" s="159"/>
      <c r="F15" s="151"/>
      <c r="G15" s="226">
        <f>IF(E15="","",IF(E15="Flights",'Emissions Factors'!$D$48*'Emissions Factors'!$D$50*'Emissions Factors'!$D$51*'Emissions Factors'!$D$52*'Emissions Factors'!D55,IF(E15="Distance",'Emissions Factors'!$D$48*'Emissions Factors'!$D$51*'Emissions Factors'!$D$52*'Emissions Factors'!D55)))</f>
      </c>
      <c r="H15" s="119">
        <f>IF(E15=0,"",F15*G15/1000)</f>
      </c>
      <c r="I15" s="291"/>
      <c r="J15" s="85"/>
      <c r="K15" s="84"/>
      <c r="L15" s="84"/>
    </row>
    <row r="16" spans="2:12" ht="19.5" customHeight="1">
      <c r="B16" s="289"/>
      <c r="C16" s="266"/>
      <c r="D16" s="279" t="s">
        <v>271</v>
      </c>
      <c r="E16" s="159"/>
      <c r="F16" s="151"/>
      <c r="G16" s="226">
        <f>IF(E16="","",IF(E16="Flights",'Emissions Factors'!$D$48*'Emissions Factors'!$D$50*'Emissions Factors'!$D$51*'Emissions Factors'!$D$52*'Emissions Factors'!D56,IF(E16="Distance",'Emissions Factors'!$D$48*'Emissions Factors'!$D$51*'Emissions Factors'!$D$52*'Emissions Factors'!D56)))</f>
      </c>
      <c r="H16" s="119">
        <f>IF(E16=0,"",F16*G16/1000)</f>
      </c>
      <c r="I16" s="291"/>
      <c r="J16" s="85"/>
      <c r="K16" s="84"/>
      <c r="L16" s="84"/>
    </row>
    <row r="17" spans="2:12" ht="19.5" customHeight="1">
      <c r="B17" s="289"/>
      <c r="C17" s="266"/>
      <c r="D17" s="279" t="s">
        <v>272</v>
      </c>
      <c r="E17" s="159"/>
      <c r="F17" s="151"/>
      <c r="G17" s="226">
        <f>IF(E17="","",IF(E17="Flights",'Emissions Factors'!$D$48*'Emissions Factors'!$D$50*'Emissions Factors'!$D$51*'Emissions Factors'!$D$52*'Emissions Factors'!D57,IF(E17="Distance",'Emissions Factors'!$D$48*'Emissions Factors'!$D$51*'Emissions Factors'!$D$52*'Emissions Factors'!D57)))</f>
      </c>
      <c r="H17" s="119">
        <f>IF(E17=0,"",F17*G17/1000)</f>
      </c>
      <c r="I17" s="291"/>
      <c r="J17" s="85"/>
      <c r="K17" s="84"/>
      <c r="L17" s="84"/>
    </row>
    <row r="18" spans="1:12" ht="12" customHeight="1">
      <c r="A18" s="86"/>
      <c r="B18" s="418"/>
      <c r="C18" s="225"/>
      <c r="D18" s="225"/>
      <c r="E18" s="155"/>
      <c r="F18" s="155"/>
      <c r="G18" s="155"/>
      <c r="H18" s="155"/>
      <c r="I18" s="155"/>
      <c r="J18" s="87"/>
      <c r="K18" s="85"/>
      <c r="L18" s="85"/>
    </row>
    <row r="19" spans="1:12" ht="21.75" customHeight="1">
      <c r="A19" s="86"/>
      <c r="B19" s="419"/>
      <c r="C19" s="266"/>
      <c r="D19" s="266"/>
      <c r="E19" s="266"/>
      <c r="F19" s="156"/>
      <c r="G19" s="141" t="s">
        <v>146</v>
      </c>
      <c r="H19" s="61">
        <f>SUM(H12:H13)+SUM(H15:H17)</f>
        <v>0</v>
      </c>
      <c r="I19" s="289"/>
      <c r="J19" s="88"/>
      <c r="K19" s="89"/>
      <c r="L19" s="85"/>
    </row>
    <row r="20" spans="1:11" ht="12.75">
      <c r="A20" s="41"/>
      <c r="B20" s="419"/>
      <c r="C20" s="292"/>
      <c r="D20" s="292"/>
      <c r="E20" s="288"/>
      <c r="F20" s="288"/>
      <c r="G20" s="289"/>
      <c r="H20" s="289"/>
      <c r="I20" s="289"/>
      <c r="J20" s="287"/>
      <c r="K20" s="90"/>
    </row>
    <row r="21" spans="1:11" ht="14.25">
      <c r="A21" s="91"/>
      <c r="B21" s="416"/>
      <c r="C21" s="417"/>
      <c r="D21" s="417"/>
      <c r="E21" s="417"/>
      <c r="F21" s="417"/>
      <c r="G21" s="417"/>
      <c r="H21" s="417"/>
      <c r="I21" s="417"/>
      <c r="J21" s="60"/>
      <c r="K21" s="90"/>
    </row>
    <row r="22" spans="1:4" ht="12.75">
      <c r="A22" s="93"/>
      <c r="B22" s="93"/>
      <c r="D22" s="41"/>
    </row>
    <row r="23" ht="15.75">
      <c r="C23" s="73" t="s">
        <v>374</v>
      </c>
    </row>
    <row r="24" spans="3:8" ht="47.25" customHeight="1">
      <c r="C24" s="411" t="s">
        <v>375</v>
      </c>
      <c r="D24" s="411"/>
      <c r="E24" s="411"/>
      <c r="F24" s="411"/>
      <c r="G24" s="411"/>
      <c r="H24" s="411"/>
    </row>
    <row r="25" ht="15.75">
      <c r="C25" s="73"/>
    </row>
    <row r="26" ht="15.75">
      <c r="C26" s="73" t="s">
        <v>297</v>
      </c>
    </row>
    <row r="27" ht="12.75"/>
    <row r="28" ht="12.75" hidden="1"/>
    <row r="29" ht="12.75" hidden="1"/>
    <row r="30" ht="12.75" hidden="1"/>
    <row r="31" ht="12.75" hidden="1"/>
    <row r="32" ht="12.75" hidden="1"/>
    <row r="33" ht="12.75" hidden="1"/>
    <row r="34" ht="12.75" hidden="1"/>
    <row r="35" ht="12.75" hidden="1"/>
    <row r="36" ht="12.75" hidden="1"/>
    <row r="37" ht="12.75" hidden="1"/>
    <row r="38" ht="12.75" hidden="1"/>
    <row r="39" spans="2:5" ht="12.75" hidden="1">
      <c r="B39" s="120"/>
      <c r="C39" s="120"/>
      <c r="D39" s="120"/>
      <c r="E39" s="120"/>
    </row>
    <row r="40" spans="2:5" ht="12.75" hidden="1">
      <c r="B40" s="120"/>
      <c r="C40" s="120"/>
      <c r="D40" s="120"/>
      <c r="E40" s="120"/>
    </row>
    <row r="41" spans="2:5" ht="12.75" hidden="1">
      <c r="B41" s="120"/>
      <c r="C41" s="120" t="s">
        <v>148</v>
      </c>
      <c r="D41" s="120" t="s">
        <v>150</v>
      </c>
      <c r="E41" s="120" t="s">
        <v>149</v>
      </c>
    </row>
    <row r="42" spans="2:5" ht="12.75" hidden="1">
      <c r="B42" s="120"/>
      <c r="C42" s="120" t="s">
        <v>141</v>
      </c>
      <c r="D42" s="120" t="s">
        <v>94</v>
      </c>
      <c r="E42" s="120" t="s">
        <v>143</v>
      </c>
    </row>
    <row r="43" spans="2:5" ht="12.75" hidden="1">
      <c r="B43" s="120"/>
      <c r="C43" s="120" t="s">
        <v>87</v>
      </c>
      <c r="D43" s="120" t="s">
        <v>95</v>
      </c>
      <c r="E43" s="120"/>
    </row>
    <row r="44" spans="2:5" ht="12.75" hidden="1">
      <c r="B44" s="120"/>
      <c r="C44" s="120"/>
      <c r="D44" s="120"/>
      <c r="E44" s="120"/>
    </row>
    <row r="45" spans="2:5" ht="12.75" hidden="1">
      <c r="B45" s="120"/>
      <c r="C45" s="120"/>
      <c r="D45" s="120"/>
      <c r="E45" s="120"/>
    </row>
    <row r="46" spans="2:5" ht="12.75" hidden="1">
      <c r="B46" s="120"/>
      <c r="C46" s="120"/>
      <c r="D46" s="120"/>
      <c r="E46" s="120"/>
    </row>
  </sheetData>
  <sheetProtection sheet="1" autoFilter="0"/>
  <mergeCells count="4">
    <mergeCell ref="B21:I21"/>
    <mergeCell ref="B18:B20"/>
    <mergeCell ref="B2:E2"/>
    <mergeCell ref="C24:H24"/>
  </mergeCells>
  <dataValidations count="2">
    <dataValidation type="list" allowBlank="1" showInputMessage="1" showErrorMessage="1" prompt="Select calculation methodology" errorTitle="Select a calculation methodology" error="Please select a valid calculation methodology from the drop-down menu." sqref="E12:E13 E15:E17">
      <formula1>Calculations</formula1>
    </dataValidation>
    <dataValidation allowBlank="1" showErrorMessage="1" prompt="Select calculation methodology" errorTitle="Select a calculation methodology" error="Please select a valid calculation methodology from the drop-down menu." sqref="E14"/>
  </dataValidations>
  <printOptions/>
  <pageMargins left="0.75" right="0.75" top="1" bottom="1" header="0.5" footer="0.5"/>
  <pageSetup fitToHeight="1" fitToWidth="1" horizontalDpi="600" verticalDpi="600" orientation="landscape" paperSize="9" scale="82" r:id="rId2"/>
  <drawing r:id="rId1"/>
</worksheet>
</file>

<file path=xl/worksheets/sheet6.xml><?xml version="1.0" encoding="utf-8"?>
<worksheet xmlns="http://schemas.openxmlformats.org/spreadsheetml/2006/main" xmlns:r="http://schemas.openxmlformats.org/officeDocument/2006/relationships">
  <sheetPr codeName="Sheet6">
    <tabColor indexed="10"/>
    <pageSetUpPr fitToPage="1"/>
  </sheetPr>
  <dimension ref="A1:Q60"/>
  <sheetViews>
    <sheetView zoomScale="70" zoomScaleNormal="70" zoomScaleSheetLayoutView="25" zoomScalePageLayoutView="0" workbookViewId="0" topLeftCell="A1">
      <selection activeCell="K32" sqref="K32"/>
    </sheetView>
  </sheetViews>
  <sheetFormatPr defaultColWidth="0" defaultRowHeight="12.75" zeroHeight="1"/>
  <cols>
    <col min="1" max="1" width="3.7109375" style="32" customWidth="1"/>
    <col min="2" max="2" width="5.7109375" style="32" customWidth="1"/>
    <col min="3" max="3" width="35.421875" style="32" customWidth="1"/>
    <col min="4" max="4" width="28.8515625" style="31" bestFit="1" customWidth="1"/>
    <col min="5" max="5" width="20.140625" style="31" customWidth="1"/>
    <col min="6" max="6" width="30.140625" style="31" customWidth="1"/>
    <col min="7" max="7" width="22.7109375" style="31" customWidth="1"/>
    <col min="8" max="8" width="18.28125" style="32" customWidth="1"/>
    <col min="9" max="9" width="8.57421875" style="32" customWidth="1"/>
    <col min="10" max="11" width="11.57421875" style="32" customWidth="1"/>
    <col min="12" max="12" width="21.7109375" style="32" hidden="1" customWidth="1"/>
    <col min="13" max="13" width="20.28125" style="32" hidden="1" customWidth="1"/>
    <col min="14" max="16" width="19.140625" style="32" hidden="1" customWidth="1"/>
    <col min="17" max="17" width="7.140625" style="32" hidden="1" customWidth="1"/>
    <col min="18" max="18" width="15.8515625" style="32" hidden="1" customWidth="1"/>
    <col min="19" max="19" width="16.8515625" style="32" hidden="1" customWidth="1"/>
    <col min="20" max="20" width="5.421875" style="32" hidden="1" customWidth="1"/>
    <col min="21" max="16384" width="0" style="32" hidden="1" customWidth="1"/>
  </cols>
  <sheetData>
    <row r="1" spans="1:10" ht="17.25" customHeight="1">
      <c r="A1" s="36"/>
      <c r="B1" s="67"/>
      <c r="C1" s="36"/>
      <c r="D1" s="36"/>
      <c r="E1" s="36"/>
      <c r="F1" s="36"/>
      <c r="G1" s="36"/>
      <c r="H1" s="36"/>
      <c r="I1" s="36"/>
      <c r="J1" s="36"/>
    </row>
    <row r="2" spans="1:10" ht="33.75" customHeight="1">
      <c r="A2" s="36"/>
      <c r="B2" s="413" t="s">
        <v>186</v>
      </c>
      <c r="C2" s="420"/>
      <c r="D2" s="420"/>
      <c r="E2" s="420"/>
      <c r="F2" s="68"/>
      <c r="G2" s="69"/>
      <c r="H2" s="36"/>
      <c r="I2" s="36"/>
      <c r="J2" s="36"/>
    </row>
    <row r="3" spans="1:10" ht="17.25" customHeight="1">
      <c r="A3" s="36"/>
      <c r="B3" s="70"/>
      <c r="C3" s="70"/>
      <c r="D3" s="70"/>
      <c r="E3" s="70"/>
      <c r="F3" s="30"/>
      <c r="G3" s="70"/>
      <c r="H3" s="36"/>
      <c r="I3" s="36"/>
      <c r="J3" s="36"/>
    </row>
    <row r="4" spans="2:10" s="36" customFormat="1" ht="17.25" customHeight="1">
      <c r="B4" s="37"/>
      <c r="C4" s="38" t="s">
        <v>76</v>
      </c>
      <c r="D4" s="275" t="s">
        <v>90</v>
      </c>
      <c r="E4" s="276"/>
      <c r="F4" s="30"/>
      <c r="G4" s="30"/>
      <c r="H4" s="30"/>
      <c r="I4" s="30"/>
      <c r="J4" s="30"/>
    </row>
    <row r="5" spans="2:10" s="36" customFormat="1" ht="17.25" customHeight="1">
      <c r="B5" s="42" t="s">
        <v>78</v>
      </c>
      <c r="D5" s="43" t="s">
        <v>77</v>
      </c>
      <c r="E5" s="44"/>
      <c r="F5" s="30"/>
      <c r="G5" s="30"/>
      <c r="H5" s="30"/>
      <c r="I5" s="30"/>
      <c r="J5" s="30"/>
    </row>
    <row r="6" spans="2:10" s="36" customFormat="1" ht="17.25" customHeight="1">
      <c r="B6" s="42"/>
      <c r="C6" s="45"/>
      <c r="D6" s="46" t="s">
        <v>82</v>
      </c>
      <c r="E6" s="47"/>
      <c r="F6" s="30"/>
      <c r="G6" s="30"/>
      <c r="H6" s="30"/>
      <c r="I6" s="30"/>
      <c r="J6" s="30"/>
    </row>
    <row r="7" spans="1:10" ht="17.25" customHeight="1">
      <c r="A7" s="36"/>
      <c r="B7" s="36"/>
      <c r="C7" s="36"/>
      <c r="D7" s="36"/>
      <c r="E7" s="36"/>
      <c r="F7" s="30"/>
      <c r="G7" s="36"/>
      <c r="H7" s="36"/>
      <c r="I7" s="36"/>
      <c r="J7" s="36"/>
    </row>
    <row r="8" spans="2:17" ht="18.75" customHeight="1">
      <c r="B8" s="51"/>
      <c r="D8" s="52"/>
      <c r="E8" s="53"/>
      <c r="F8" s="53"/>
      <c r="G8" s="53"/>
      <c r="H8" s="54"/>
      <c r="I8" s="54"/>
      <c r="J8" s="54"/>
      <c r="K8" s="29"/>
      <c r="L8" s="115"/>
      <c r="M8" s="115"/>
      <c r="N8" s="115"/>
      <c r="O8" s="115"/>
      <c r="P8" s="29"/>
      <c r="Q8" s="29"/>
    </row>
    <row r="9" spans="2:14" ht="10.5" customHeight="1">
      <c r="B9" s="140"/>
      <c r="C9" s="160"/>
      <c r="D9" s="160"/>
      <c r="E9" s="160"/>
      <c r="F9" s="160"/>
      <c r="G9" s="160"/>
      <c r="H9" s="160"/>
      <c r="I9" s="289"/>
      <c r="J9" s="29"/>
      <c r="K9" s="115"/>
      <c r="L9" s="115"/>
      <c r="M9" s="115"/>
      <c r="N9" s="115"/>
    </row>
    <row r="10" spans="2:14" ht="21" customHeight="1">
      <c r="B10" s="140"/>
      <c r="C10" s="173" t="s">
        <v>134</v>
      </c>
      <c r="D10" s="162"/>
      <c r="E10" s="162"/>
      <c r="F10" s="162"/>
      <c r="G10" s="162"/>
      <c r="H10" s="160"/>
      <c r="I10" s="289"/>
      <c r="J10" s="29"/>
      <c r="K10" s="115"/>
      <c r="L10" s="115"/>
      <c r="M10" s="115"/>
      <c r="N10" s="115"/>
    </row>
    <row r="11" spans="2:14" ht="57" customHeight="1">
      <c r="B11" s="286"/>
      <c r="C11" s="55" t="s">
        <v>156</v>
      </c>
      <c r="D11" s="55" t="s">
        <v>159</v>
      </c>
      <c r="E11" s="55" t="s">
        <v>158</v>
      </c>
      <c r="F11" s="55" t="s">
        <v>93</v>
      </c>
      <c r="G11" s="72" t="s">
        <v>210</v>
      </c>
      <c r="H11" s="72" t="s">
        <v>285</v>
      </c>
      <c r="I11" s="293"/>
      <c r="J11" s="33"/>
      <c r="K11" s="115"/>
      <c r="L11" s="115"/>
      <c r="M11" s="115"/>
      <c r="N11" s="116"/>
    </row>
    <row r="12" spans="2:14" ht="21" customHeight="1">
      <c r="B12" s="286"/>
      <c r="C12" s="55"/>
      <c r="D12" s="55"/>
      <c r="E12" s="55"/>
      <c r="F12" s="55"/>
      <c r="G12" s="72" t="s">
        <v>286</v>
      </c>
      <c r="H12" s="72" t="s">
        <v>287</v>
      </c>
      <c r="I12" s="293"/>
      <c r="J12" s="33"/>
      <c r="K12" s="115"/>
      <c r="L12" s="115"/>
      <c r="M12" s="115"/>
      <c r="N12" s="116"/>
    </row>
    <row r="13" spans="2:14" ht="21.75" customHeight="1">
      <c r="B13" s="140"/>
      <c r="C13" s="280" t="s">
        <v>219</v>
      </c>
      <c r="D13" s="127"/>
      <c r="E13" s="174"/>
      <c r="F13" s="75" t="str">
        <f>IF(D13="Distance travelled (km)",$P$58,IF(D13="No. of journeys",$P$59,IF(D13="Total taxi spend",$P$60,IF(D13="Distance travelled (miles)","miles","Enter calculation method"))))</f>
        <v>Enter calculation method</v>
      </c>
      <c r="G13" s="75" t="str">
        <f>IF(F13="km",'Emissions Factors'!$D$73,IF(F13="journeys",'Emissions Factors'!$D$74*'Emissions Factors'!$D$73,IF(F13="$",'Emissions Factors'!$D$79,"0")))</f>
        <v>0</v>
      </c>
      <c r="H13" s="75">
        <f>E13*G13/1000</f>
        <v>0</v>
      </c>
      <c r="I13" s="289"/>
      <c r="J13" s="36"/>
      <c r="K13" s="115"/>
      <c r="L13" s="115"/>
      <c r="M13" s="115"/>
      <c r="N13" s="116"/>
    </row>
    <row r="14" spans="2:14" ht="21.75" customHeight="1">
      <c r="B14" s="140"/>
      <c r="C14" s="280" t="s">
        <v>220</v>
      </c>
      <c r="D14" s="127"/>
      <c r="E14" s="174"/>
      <c r="F14" s="75" t="str">
        <f>IF(D14="Distance travelled (km)",$P$58,IF(D14="No. of journeys",$P$59,IF(D14="Total taxi spend",$P$60,IF(D14="Distance travelled (miles)","miles","Enter calculation method"))))</f>
        <v>Enter calculation method</v>
      </c>
      <c r="G14" s="75" t="str">
        <f>IF(F14="km",'Emissions Factors'!$D$73,IF(F14="journeys",'Emissions Factors'!$D$74*'Emissions Factors'!$D$73,IF(F14="$",'Emissions Factors'!$D$79,"0")))</f>
        <v>0</v>
      </c>
      <c r="H14" s="75">
        <f>E14*G14/1000</f>
        <v>0</v>
      </c>
      <c r="I14" s="289"/>
      <c r="J14" s="36"/>
      <c r="K14" s="115"/>
      <c r="L14" s="115"/>
      <c r="N14" s="116"/>
    </row>
    <row r="15" spans="2:14" ht="21.75" customHeight="1">
      <c r="B15" s="140"/>
      <c r="C15" s="280" t="s">
        <v>221</v>
      </c>
      <c r="D15" s="127"/>
      <c r="E15" s="174"/>
      <c r="F15" s="75" t="str">
        <f>IF(D15="Distance travelled (km)",$P$58,IF(D15="No. of journeys",$P$59,IF(D15="Total taxi spend",$P$60,IF(D15="Distance travelled (miles)","miles","Enter calculation method"))))</f>
        <v>Enter calculation method</v>
      </c>
      <c r="G15" s="75" t="str">
        <f>IF(F15="km",'Emissions Factors'!$D$73,IF(F15="journeys",'Emissions Factors'!$D$74*'Emissions Factors'!$D$73,IF(F15="$",'Emissions Factors'!$D$79,"0")))</f>
        <v>0</v>
      </c>
      <c r="H15" s="75">
        <f>E15*G15/1000</f>
        <v>0</v>
      </c>
      <c r="I15" s="289"/>
      <c r="J15" s="36"/>
      <c r="K15" s="115"/>
      <c r="L15" s="115"/>
      <c r="N15" s="116"/>
    </row>
    <row r="16" spans="2:14" ht="18" customHeight="1">
      <c r="B16" s="140"/>
      <c r="C16" s="140"/>
      <c r="D16" s="160"/>
      <c r="E16" s="160"/>
      <c r="F16" s="160"/>
      <c r="G16" s="160"/>
      <c r="H16" s="161"/>
      <c r="I16" s="293"/>
      <c r="J16" s="36"/>
      <c r="K16" s="115"/>
      <c r="L16" s="115"/>
      <c r="N16" s="116"/>
    </row>
    <row r="17" spans="2:14" ht="18" customHeight="1">
      <c r="B17" s="140"/>
      <c r="C17" s="140"/>
      <c r="D17" s="160"/>
      <c r="E17" s="266"/>
      <c r="F17" s="294"/>
      <c r="G17" s="180" t="s">
        <v>227</v>
      </c>
      <c r="H17" s="61">
        <f>SUM(H13:H15)</f>
        <v>0</v>
      </c>
      <c r="I17" s="293"/>
      <c r="J17" s="36"/>
      <c r="K17" s="115"/>
      <c r="L17" s="115"/>
      <c r="M17" s="115"/>
      <c r="N17" s="116"/>
    </row>
    <row r="18" spans="2:14" ht="18" customHeight="1">
      <c r="B18" s="140"/>
      <c r="C18" s="140"/>
      <c r="D18" s="160"/>
      <c r="E18" s="160"/>
      <c r="F18" s="160"/>
      <c r="G18" s="160"/>
      <c r="H18" s="140"/>
      <c r="I18" s="293"/>
      <c r="J18" s="36"/>
      <c r="K18" s="115"/>
      <c r="L18" s="115"/>
      <c r="M18" s="115"/>
      <c r="N18" s="116"/>
    </row>
    <row r="19" spans="2:15" ht="18" customHeight="1">
      <c r="B19" s="42"/>
      <c r="C19" s="42"/>
      <c r="D19" s="42"/>
      <c r="E19" s="42"/>
      <c r="F19" s="42"/>
      <c r="G19" s="42"/>
      <c r="H19" s="42"/>
      <c r="I19" s="42"/>
      <c r="J19" s="36"/>
      <c r="K19" s="36"/>
      <c r="L19" s="115"/>
      <c r="M19" s="115"/>
      <c r="N19" s="115"/>
      <c r="O19" s="116"/>
    </row>
    <row r="20" spans="2:17" ht="18" customHeight="1">
      <c r="B20" s="42"/>
      <c r="C20" s="42"/>
      <c r="D20" s="63"/>
      <c r="E20" s="64"/>
      <c r="F20" s="64"/>
      <c r="G20" s="64"/>
      <c r="H20" s="36"/>
      <c r="I20" s="36"/>
      <c r="J20" s="36"/>
      <c r="K20" s="36"/>
      <c r="L20" s="117"/>
      <c r="M20" s="117"/>
      <c r="N20" s="115"/>
      <c r="O20" s="115"/>
      <c r="P20" s="29"/>
      <c r="Q20" s="29"/>
    </row>
    <row r="21" spans="2:14" ht="10.5" customHeight="1">
      <c r="B21" s="165"/>
      <c r="C21" s="164"/>
      <c r="D21" s="164"/>
      <c r="E21" s="164"/>
      <c r="F21" s="164"/>
      <c r="G21" s="164"/>
      <c r="H21" s="164"/>
      <c r="I21" s="29"/>
      <c r="J21" s="115"/>
      <c r="K21" s="115"/>
      <c r="L21" s="115"/>
      <c r="M21" s="115"/>
      <c r="N21" s="29"/>
    </row>
    <row r="22" spans="2:14" ht="21" customHeight="1">
      <c r="B22" s="165"/>
      <c r="C22" s="172" t="s">
        <v>117</v>
      </c>
      <c r="D22" s="163"/>
      <c r="E22" s="163"/>
      <c r="F22" s="164"/>
      <c r="G22" s="164"/>
      <c r="H22" s="164"/>
      <c r="I22" s="29"/>
      <c r="J22" s="115"/>
      <c r="K22" s="115"/>
      <c r="L22" s="115"/>
      <c r="M22" s="115"/>
      <c r="N22" s="29"/>
    </row>
    <row r="23" spans="2:13" ht="32.25" customHeight="1">
      <c r="B23" s="295"/>
      <c r="C23" s="71" t="s">
        <v>91</v>
      </c>
      <c r="D23" s="55" t="s">
        <v>92</v>
      </c>
      <c r="E23" s="74" t="s">
        <v>147</v>
      </c>
      <c r="F23" s="72" t="s">
        <v>210</v>
      </c>
      <c r="G23" s="72" t="s">
        <v>285</v>
      </c>
      <c r="H23" s="296"/>
      <c r="I23" s="60"/>
      <c r="J23" s="118"/>
      <c r="K23" s="115"/>
      <c r="L23" s="115"/>
      <c r="M23" s="115"/>
    </row>
    <row r="24" spans="2:13" ht="21" customHeight="1">
      <c r="B24" s="165"/>
      <c r="C24" s="421" t="s">
        <v>17</v>
      </c>
      <c r="D24" s="422"/>
      <c r="E24" s="76" t="s">
        <v>94</v>
      </c>
      <c r="F24" s="72" t="s">
        <v>288</v>
      </c>
      <c r="G24" s="72" t="s">
        <v>287</v>
      </c>
      <c r="H24" s="296"/>
      <c r="I24" s="60"/>
      <c r="J24" s="117"/>
      <c r="K24" s="115"/>
      <c r="L24" s="115"/>
      <c r="M24" s="115"/>
    </row>
    <row r="25" spans="2:13" ht="21" customHeight="1">
      <c r="B25" s="165"/>
      <c r="C25" s="423" t="s">
        <v>14</v>
      </c>
      <c r="D25" s="280" t="s">
        <v>104</v>
      </c>
      <c r="E25" s="121"/>
      <c r="F25" s="75">
        <f>'Emissions Factors'!D59</f>
        <v>0.191</v>
      </c>
      <c r="G25" s="158">
        <f>(E25*F25)/1000</f>
        <v>0</v>
      </c>
      <c r="H25" s="297"/>
      <c r="I25" s="62"/>
      <c r="J25" s="117"/>
      <c r="K25" s="115"/>
      <c r="L25" s="115"/>
      <c r="M25" s="115"/>
    </row>
    <row r="26" spans="2:13" ht="21" customHeight="1">
      <c r="B26" s="165"/>
      <c r="C26" s="424"/>
      <c r="D26" s="280" t="s">
        <v>105</v>
      </c>
      <c r="E26" s="121"/>
      <c r="F26" s="75">
        <f>'Emissions Factors'!D60</f>
        <v>0.217</v>
      </c>
      <c r="G26" s="158">
        <f>(E26*F26)/1000</f>
        <v>0</v>
      </c>
      <c r="H26" s="297"/>
      <c r="I26" s="62"/>
      <c r="J26" s="117"/>
      <c r="K26" s="115"/>
      <c r="L26" s="115"/>
      <c r="M26" s="115"/>
    </row>
    <row r="27" spans="2:13" ht="21" customHeight="1">
      <c r="B27" s="165"/>
      <c r="C27" s="424"/>
      <c r="D27" s="280" t="s">
        <v>107</v>
      </c>
      <c r="E27" s="121"/>
      <c r="F27" s="75">
        <f>'Emissions Factors'!D61</f>
        <v>0.209</v>
      </c>
      <c r="G27" s="158">
        <f>(E27*F27)/1000</f>
        <v>0</v>
      </c>
      <c r="H27" s="297"/>
      <c r="I27" s="36"/>
      <c r="J27" s="117"/>
      <c r="K27" s="115"/>
      <c r="L27" s="115"/>
      <c r="M27" s="115"/>
    </row>
    <row r="28" spans="2:13" ht="21" customHeight="1">
      <c r="B28" s="165"/>
      <c r="C28" s="425"/>
      <c r="D28" s="280" t="s">
        <v>106</v>
      </c>
      <c r="E28" s="121"/>
      <c r="F28" s="75">
        <f>'Emissions Factors'!D62</f>
        <v>0.1617</v>
      </c>
      <c r="G28" s="158">
        <f>(E28*F28)/1000</f>
        <v>0</v>
      </c>
      <c r="H28" s="297"/>
      <c r="I28" s="36"/>
      <c r="J28" s="117"/>
      <c r="K28" s="115"/>
      <c r="L28" s="115"/>
      <c r="M28" s="115"/>
    </row>
    <row r="29" spans="2:13" ht="9.75" customHeight="1">
      <c r="B29" s="165"/>
      <c r="C29" s="165"/>
      <c r="D29" s="164"/>
      <c r="E29" s="164"/>
      <c r="F29" s="164"/>
      <c r="G29" s="170"/>
      <c r="H29" s="298"/>
      <c r="I29" s="36"/>
      <c r="J29" s="117"/>
      <c r="K29" s="115"/>
      <c r="L29" s="115"/>
      <c r="M29" s="115"/>
    </row>
    <row r="30" spans="2:13" ht="47.25">
      <c r="B30" s="165"/>
      <c r="C30" s="426" t="s">
        <v>142</v>
      </c>
      <c r="D30" s="427"/>
      <c r="E30" s="72" t="s">
        <v>222</v>
      </c>
      <c r="F30" s="72" t="s">
        <v>101</v>
      </c>
      <c r="G30" s="72" t="s">
        <v>218</v>
      </c>
      <c r="H30" s="297"/>
      <c r="I30" s="36"/>
      <c r="J30" s="117"/>
      <c r="K30" s="115"/>
      <c r="L30" s="115"/>
      <c r="M30" s="115"/>
    </row>
    <row r="31" spans="2:13" ht="21" customHeight="1">
      <c r="B31" s="165"/>
      <c r="C31" s="421"/>
      <c r="D31" s="422"/>
      <c r="E31" s="76" t="s">
        <v>215</v>
      </c>
      <c r="F31" s="77" t="s">
        <v>217</v>
      </c>
      <c r="G31" s="78" t="s">
        <v>212</v>
      </c>
      <c r="H31" s="297"/>
      <c r="I31" s="36"/>
      <c r="J31" s="117"/>
      <c r="K31" s="115"/>
      <c r="L31" s="115"/>
      <c r="M31" s="115"/>
    </row>
    <row r="32" spans="2:13" ht="21" customHeight="1">
      <c r="B32" s="165"/>
      <c r="C32" s="280" t="s">
        <v>14</v>
      </c>
      <c r="D32" s="280" t="s">
        <v>18</v>
      </c>
      <c r="E32" s="175"/>
      <c r="F32" s="75">
        <f>(1/'Emissions Factors'!D67)*('Emissions Factors'!D59*'Emissions Factors'!D66)</f>
        <v>0.15698630136986302</v>
      </c>
      <c r="G32" s="158">
        <f>(E32*F32)/1000</f>
        <v>0</v>
      </c>
      <c r="H32" s="297"/>
      <c r="I32" s="36"/>
      <c r="J32" s="36"/>
      <c r="K32" s="29"/>
      <c r="L32" s="29"/>
      <c r="M32" s="29"/>
    </row>
    <row r="33" spans="2:13" ht="9.75" customHeight="1">
      <c r="B33" s="165"/>
      <c r="C33" s="165"/>
      <c r="D33" s="166"/>
      <c r="E33" s="167"/>
      <c r="F33" s="168"/>
      <c r="G33" s="169"/>
      <c r="H33" s="297"/>
      <c r="I33" s="36"/>
      <c r="J33" s="36"/>
      <c r="K33" s="29"/>
      <c r="L33" s="29"/>
      <c r="M33" s="29"/>
    </row>
    <row r="34" spans="2:13" ht="18" customHeight="1">
      <c r="B34" s="165"/>
      <c r="C34" s="165"/>
      <c r="D34" s="164"/>
      <c r="E34" s="164"/>
      <c r="F34" s="179" t="s">
        <v>227</v>
      </c>
      <c r="G34" s="80">
        <f>SUM(G25:G28)+G32</f>
        <v>0</v>
      </c>
      <c r="H34" s="298"/>
      <c r="I34" s="36"/>
      <c r="J34" s="36"/>
      <c r="K34" s="29"/>
      <c r="L34" s="29"/>
      <c r="M34" s="29"/>
    </row>
    <row r="35" spans="2:13" ht="9.75" customHeight="1">
      <c r="B35" s="165"/>
      <c r="C35" s="165"/>
      <c r="D35" s="164"/>
      <c r="E35" s="164"/>
      <c r="F35" s="164"/>
      <c r="G35" s="165"/>
      <c r="H35" s="165"/>
      <c r="I35" s="36"/>
      <c r="J35" s="36"/>
      <c r="K35" s="29"/>
      <c r="L35" s="29"/>
      <c r="M35" s="29"/>
    </row>
    <row r="36" spans="2:17" ht="12.75" customHeight="1">
      <c r="B36" s="42"/>
      <c r="C36" s="42"/>
      <c r="D36" s="42"/>
      <c r="E36" s="42"/>
      <c r="F36" s="42"/>
      <c r="G36" s="42"/>
      <c r="H36" s="42"/>
      <c r="I36" s="36"/>
      <c r="J36" s="36"/>
      <c r="K36" s="36"/>
      <c r="L36" s="36"/>
      <c r="M36" s="36"/>
      <c r="N36" s="29"/>
      <c r="O36" s="29"/>
      <c r="P36" s="29"/>
      <c r="Q36" s="29"/>
    </row>
    <row r="37" spans="4:7" ht="12.75">
      <c r="D37" s="32"/>
      <c r="E37" s="32"/>
      <c r="F37" s="32"/>
      <c r="G37" s="32"/>
    </row>
    <row r="38" ht="15.75">
      <c r="B38" s="73" t="s">
        <v>324</v>
      </c>
    </row>
    <row r="39" ht="15.75">
      <c r="B39" s="73" t="s">
        <v>298</v>
      </c>
    </row>
    <row r="40" ht="12.75"/>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c r="N56" s="32" t="s">
        <v>172</v>
      </c>
    </row>
    <row r="57" spans="14:16" ht="12.75" hidden="1">
      <c r="N57" s="115" t="s">
        <v>171</v>
      </c>
      <c r="O57" s="32" t="s">
        <v>95</v>
      </c>
      <c r="P57" s="32" t="s">
        <v>95</v>
      </c>
    </row>
    <row r="58" spans="14:16" ht="12.75" hidden="1">
      <c r="N58" s="115" t="s">
        <v>157</v>
      </c>
      <c r="O58" s="32" t="s">
        <v>9</v>
      </c>
      <c r="P58" s="32" t="s">
        <v>94</v>
      </c>
    </row>
    <row r="59" spans="14:16" ht="12.75" hidden="1">
      <c r="N59" s="115" t="s">
        <v>114</v>
      </c>
      <c r="O59" s="281" t="s">
        <v>325</v>
      </c>
      <c r="P59" s="32" t="s">
        <v>9</v>
      </c>
    </row>
    <row r="60" ht="12.75" hidden="1">
      <c r="P60" s="32" t="s">
        <v>215</v>
      </c>
    </row>
    <row r="61" ht="12.75"/>
  </sheetData>
  <sheetProtection sheet="1" autoFilter="0"/>
  <mergeCells count="5">
    <mergeCell ref="C31:D31"/>
    <mergeCell ref="B2:E2"/>
    <mergeCell ref="C24:D24"/>
    <mergeCell ref="C25:C28"/>
    <mergeCell ref="C30:D30"/>
  </mergeCells>
  <dataValidations count="2">
    <dataValidation allowBlank="1" showInputMessage="1" showErrorMessage="1" errorTitle="Select units" error="Please select a unit from the drop-down menu." sqref="F13:F15"/>
    <dataValidation type="list" allowBlank="1" showInputMessage="1" showErrorMessage="1" promptTitle="Calculation method" prompt="Please choose from the drop down list" sqref="D13:D15">
      <formula1>$N$57:$N$60</formula1>
    </dataValidation>
  </dataValidations>
  <printOptions/>
  <pageMargins left="0.75" right="0.75" top="1" bottom="1" header="0.5" footer="0.5"/>
  <pageSetup fitToHeight="1" fitToWidth="1" horizontalDpi="600" verticalDpi="600" orientation="landscape" scale="62" r:id="rId2"/>
  <rowBreaks count="1" manualBreakCount="1">
    <brk id="21" max="255" man="1"/>
  </rowBreaks>
  <drawing r:id="rId1"/>
</worksheet>
</file>

<file path=xl/worksheets/sheet7.xml><?xml version="1.0" encoding="utf-8"?>
<worksheet xmlns="http://schemas.openxmlformats.org/spreadsheetml/2006/main" xmlns:r="http://schemas.openxmlformats.org/officeDocument/2006/relationships">
  <sheetPr codeName="Sheet7">
    <tabColor indexed="10"/>
    <pageSetUpPr fitToPage="1"/>
  </sheetPr>
  <dimension ref="A1:Q41"/>
  <sheetViews>
    <sheetView zoomScale="75" zoomScaleNormal="75" zoomScaleSheetLayoutView="25" zoomScalePageLayoutView="0" workbookViewId="0" topLeftCell="A7">
      <selection activeCell="B41" sqref="B41"/>
    </sheetView>
  </sheetViews>
  <sheetFormatPr defaultColWidth="0" defaultRowHeight="12.75" zeroHeight="1"/>
  <cols>
    <col min="1" max="1" width="3.7109375" style="32" customWidth="1"/>
    <col min="2" max="2" width="5.7109375" style="32" customWidth="1"/>
    <col min="3" max="3" width="24.140625" style="32" customWidth="1"/>
    <col min="4" max="4" width="41.28125" style="31" bestFit="1" customWidth="1"/>
    <col min="5" max="5" width="22.7109375" style="31" customWidth="1"/>
    <col min="6" max="6" width="24.140625" style="31" customWidth="1"/>
    <col min="7" max="7" width="24.00390625" style="31" customWidth="1"/>
    <col min="8" max="8" width="8.00390625" style="32" customWidth="1"/>
    <col min="9" max="10" width="12.7109375" style="32" customWidth="1"/>
    <col min="11" max="11" width="18.8515625" style="32" hidden="1" customWidth="1"/>
    <col min="12" max="12" width="21.7109375" style="32" hidden="1" customWidth="1"/>
    <col min="13" max="13" width="20.28125" style="32" hidden="1" customWidth="1"/>
    <col min="14" max="16" width="19.140625" style="32" hidden="1" customWidth="1"/>
    <col min="17" max="17" width="7.140625" style="32" hidden="1" customWidth="1"/>
    <col min="18" max="18" width="15.8515625" style="32" hidden="1" customWidth="1"/>
    <col min="19" max="19" width="16.8515625" style="32" hidden="1" customWidth="1"/>
    <col min="20" max="20" width="5.421875" style="32" hidden="1" customWidth="1"/>
    <col min="21" max="16384" width="0" style="32" hidden="1" customWidth="1"/>
  </cols>
  <sheetData>
    <row r="1" spans="1:10" ht="17.25" customHeight="1">
      <c r="A1" s="36"/>
      <c r="B1" s="67"/>
      <c r="C1" s="36"/>
      <c r="D1" s="36"/>
      <c r="E1" s="36"/>
      <c r="F1" s="36"/>
      <c r="G1" s="36"/>
      <c r="H1" s="36"/>
      <c r="I1" s="36"/>
      <c r="J1" s="36"/>
    </row>
    <row r="2" spans="1:10" ht="33.75" customHeight="1">
      <c r="A2" s="36"/>
      <c r="B2" s="413" t="s">
        <v>187</v>
      </c>
      <c r="C2" s="420"/>
      <c r="D2" s="420"/>
      <c r="E2" s="420"/>
      <c r="F2" s="68"/>
      <c r="G2" s="69"/>
      <c r="H2" s="36"/>
      <c r="I2" s="36"/>
      <c r="J2" s="36"/>
    </row>
    <row r="3" spans="1:10" ht="17.25" customHeight="1">
      <c r="A3" s="36"/>
      <c r="B3" s="70"/>
      <c r="C3" s="70"/>
      <c r="D3" s="70"/>
      <c r="E3" s="70"/>
      <c r="F3" s="30"/>
      <c r="G3" s="70"/>
      <c r="H3" s="36"/>
      <c r="I3" s="36"/>
      <c r="J3" s="36"/>
    </row>
    <row r="4" spans="2:10" s="36" customFormat="1" ht="17.25" customHeight="1">
      <c r="B4" s="37"/>
      <c r="C4" s="38" t="s">
        <v>76</v>
      </c>
      <c r="D4" s="275" t="s">
        <v>90</v>
      </c>
      <c r="E4" s="276"/>
      <c r="F4" s="30"/>
      <c r="G4" s="30"/>
      <c r="H4" s="30"/>
      <c r="I4" s="30"/>
      <c r="J4" s="30"/>
    </row>
    <row r="5" spans="2:10" s="36" customFormat="1" ht="17.25" customHeight="1">
      <c r="B5" s="42" t="s">
        <v>78</v>
      </c>
      <c r="D5" s="43" t="s">
        <v>77</v>
      </c>
      <c r="E5" s="44"/>
      <c r="F5" s="30"/>
      <c r="G5" s="30"/>
      <c r="H5" s="30"/>
      <c r="I5" s="30"/>
      <c r="J5" s="30"/>
    </row>
    <row r="6" spans="2:10" s="36" customFormat="1" ht="17.25" customHeight="1">
      <c r="B6" s="42"/>
      <c r="C6" s="45"/>
      <c r="D6" s="46" t="s">
        <v>82</v>
      </c>
      <c r="E6" s="47"/>
      <c r="F6" s="30"/>
      <c r="G6" s="30"/>
      <c r="H6" s="30"/>
      <c r="I6" s="30"/>
      <c r="J6" s="30"/>
    </row>
    <row r="7" spans="1:10" ht="17.25" customHeight="1">
      <c r="A7" s="36"/>
      <c r="B7" s="36"/>
      <c r="C7" s="36"/>
      <c r="D7" s="36"/>
      <c r="E7" s="36"/>
      <c r="F7" s="30"/>
      <c r="G7" s="36"/>
      <c r="H7" s="36"/>
      <c r="I7" s="36"/>
      <c r="J7" s="36"/>
    </row>
    <row r="8" spans="2:16" ht="18.75" customHeight="1">
      <c r="B8" s="51"/>
      <c r="D8" s="52"/>
      <c r="E8" s="53"/>
      <c r="F8" s="53"/>
      <c r="G8" s="54"/>
      <c r="H8" s="54"/>
      <c r="I8" s="54"/>
      <c r="J8" s="29"/>
      <c r="K8" s="29"/>
      <c r="L8" s="29"/>
      <c r="M8" s="29"/>
      <c r="N8" s="29"/>
      <c r="O8" s="29"/>
      <c r="P8" s="29"/>
    </row>
    <row r="9" spans="2:14" ht="10.5" customHeight="1">
      <c r="B9" s="140"/>
      <c r="C9" s="160"/>
      <c r="D9" s="160"/>
      <c r="E9" s="160"/>
      <c r="F9" s="160"/>
      <c r="G9" s="160"/>
      <c r="H9" s="160"/>
      <c r="I9" s="29"/>
      <c r="J9" s="29"/>
      <c r="K9" s="29"/>
      <c r="L9" s="29"/>
      <c r="M9" s="29"/>
      <c r="N9" s="29"/>
    </row>
    <row r="10" spans="2:14" ht="21" customHeight="1">
      <c r="B10" s="140"/>
      <c r="C10" s="173" t="s">
        <v>135</v>
      </c>
      <c r="D10" s="162"/>
      <c r="E10" s="162"/>
      <c r="F10" s="160"/>
      <c r="G10" s="160"/>
      <c r="H10" s="160"/>
      <c r="I10" s="29"/>
      <c r="J10" s="29"/>
      <c r="K10" s="29"/>
      <c r="L10" s="29"/>
      <c r="M10" s="29"/>
      <c r="N10" s="29"/>
    </row>
    <row r="11" spans="2:13" ht="45" customHeight="1">
      <c r="B11" s="286"/>
      <c r="C11" s="71" t="s">
        <v>91</v>
      </c>
      <c r="D11" s="55" t="s">
        <v>92</v>
      </c>
      <c r="E11" s="74" t="s">
        <v>147</v>
      </c>
      <c r="F11" s="72" t="s">
        <v>210</v>
      </c>
      <c r="G11" s="72" t="s">
        <v>285</v>
      </c>
      <c r="H11" s="299"/>
      <c r="I11" s="60"/>
      <c r="J11" s="33"/>
      <c r="K11" s="29"/>
      <c r="L11" s="29"/>
      <c r="M11" s="29"/>
    </row>
    <row r="12" spans="2:13" ht="21" customHeight="1">
      <c r="B12" s="286"/>
      <c r="C12" s="421" t="s">
        <v>17</v>
      </c>
      <c r="D12" s="422"/>
      <c r="E12" s="76" t="s">
        <v>94</v>
      </c>
      <c r="F12" s="72" t="s">
        <v>288</v>
      </c>
      <c r="G12" s="72" t="s">
        <v>287</v>
      </c>
      <c r="H12" s="299"/>
      <c r="I12" s="60"/>
      <c r="J12" s="117"/>
      <c r="K12" s="115"/>
      <c r="L12" s="115"/>
      <c r="M12" s="115"/>
    </row>
    <row r="13" spans="2:13" ht="21" customHeight="1">
      <c r="B13" s="140"/>
      <c r="C13" s="423" t="s">
        <v>110</v>
      </c>
      <c r="D13" s="280" t="s">
        <v>104</v>
      </c>
      <c r="E13" s="121"/>
      <c r="F13" s="75">
        <f>'Emissions Factors'!D59</f>
        <v>0.191</v>
      </c>
      <c r="G13" s="119">
        <f>(E13*F13)/1000</f>
        <v>0</v>
      </c>
      <c r="H13" s="300"/>
      <c r="I13" s="62" t="s">
        <v>95</v>
      </c>
      <c r="J13" s="36"/>
      <c r="K13" s="29"/>
      <c r="L13" s="29"/>
      <c r="M13" s="29"/>
    </row>
    <row r="14" spans="2:13" ht="21" customHeight="1">
      <c r="B14" s="140"/>
      <c r="C14" s="424"/>
      <c r="D14" s="280" t="s">
        <v>105</v>
      </c>
      <c r="E14" s="121"/>
      <c r="F14" s="75">
        <f>'Emissions Factors'!D60</f>
        <v>0.217</v>
      </c>
      <c r="G14" s="119">
        <f>(E14*F14)/1000</f>
        <v>0</v>
      </c>
      <c r="H14" s="300"/>
      <c r="I14" s="62"/>
      <c r="J14" s="36"/>
      <c r="K14" s="29"/>
      <c r="L14" s="29"/>
      <c r="M14" s="29"/>
    </row>
    <row r="15" spans="2:13" ht="21" customHeight="1">
      <c r="B15" s="140"/>
      <c r="C15" s="424"/>
      <c r="D15" s="280" t="s">
        <v>107</v>
      </c>
      <c r="E15" s="121"/>
      <c r="F15" s="75">
        <f>'Emissions Factors'!D61</f>
        <v>0.209</v>
      </c>
      <c r="G15" s="119">
        <f>(E15*F15)/1000</f>
        <v>0</v>
      </c>
      <c r="H15" s="300"/>
      <c r="I15" s="62"/>
      <c r="J15" s="36"/>
      <c r="K15" s="29"/>
      <c r="L15" s="29"/>
      <c r="M15" s="29"/>
    </row>
    <row r="16" spans="2:13" ht="21" customHeight="1">
      <c r="B16" s="140"/>
      <c r="C16" s="424"/>
      <c r="D16" s="280" t="s">
        <v>106</v>
      </c>
      <c r="E16" s="121"/>
      <c r="F16" s="75">
        <f>'Emissions Factors'!D62</f>
        <v>0.1617</v>
      </c>
      <c r="G16" s="119">
        <f>(E16*F16)/1000</f>
        <v>0</v>
      </c>
      <c r="H16" s="300"/>
      <c r="I16" s="62"/>
      <c r="J16" s="36"/>
      <c r="K16" s="29"/>
      <c r="L16" s="29"/>
      <c r="M16" s="29"/>
    </row>
    <row r="17" spans="2:13" ht="21" customHeight="1">
      <c r="B17" s="140"/>
      <c r="C17" s="425"/>
      <c r="D17" s="280" t="s">
        <v>138</v>
      </c>
      <c r="E17" s="121"/>
      <c r="F17" s="75">
        <f>'Emissions Factors'!D63</f>
        <v>0.223</v>
      </c>
      <c r="G17" s="119">
        <f>(E17*F17)/1000</f>
        <v>0</v>
      </c>
      <c r="H17" s="300"/>
      <c r="I17" s="62"/>
      <c r="J17" s="36"/>
      <c r="K17" s="29"/>
      <c r="L17" s="29"/>
      <c r="M17" s="29"/>
    </row>
    <row r="18" spans="2:13" ht="18" customHeight="1">
      <c r="B18" s="140"/>
      <c r="C18" s="140"/>
      <c r="D18" s="160"/>
      <c r="E18" s="160"/>
      <c r="F18" s="160"/>
      <c r="G18" s="161"/>
      <c r="H18" s="161"/>
      <c r="I18" s="36"/>
      <c r="J18" s="36"/>
      <c r="K18" s="29"/>
      <c r="L18" s="29"/>
      <c r="M18" s="29"/>
    </row>
    <row r="19" spans="2:13" ht="18" customHeight="1">
      <c r="B19" s="140"/>
      <c r="C19" s="140"/>
      <c r="D19" s="160"/>
      <c r="E19" s="160"/>
      <c r="F19" s="141" t="s">
        <v>167</v>
      </c>
      <c r="G19" s="61">
        <f>SUM(G13:G17)</f>
        <v>0</v>
      </c>
      <c r="H19" s="161"/>
      <c r="I19" s="36"/>
      <c r="J19" s="36"/>
      <c r="K19" s="29"/>
      <c r="L19" s="29"/>
      <c r="M19" s="29"/>
    </row>
    <row r="20" spans="2:13" ht="18" customHeight="1">
      <c r="B20" s="140"/>
      <c r="C20" s="140"/>
      <c r="D20" s="160"/>
      <c r="E20" s="160"/>
      <c r="F20" s="160"/>
      <c r="G20" s="140"/>
      <c r="H20" s="140"/>
      <c r="I20" s="36"/>
      <c r="J20" s="36"/>
      <c r="K20" s="29"/>
      <c r="L20" s="29"/>
      <c r="M20" s="29"/>
    </row>
    <row r="21" spans="2:15" ht="12.75" customHeight="1">
      <c r="B21" s="42"/>
      <c r="C21" s="42"/>
      <c r="D21" s="63"/>
      <c r="E21" s="64"/>
      <c r="F21" s="64"/>
      <c r="G21" s="36"/>
      <c r="H21" s="36"/>
      <c r="I21" s="36"/>
      <c r="J21" s="36"/>
      <c r="K21" s="36"/>
      <c r="L21" s="29"/>
      <c r="M21" s="29"/>
      <c r="N21" s="29"/>
      <c r="O21" s="29"/>
    </row>
    <row r="22" spans="2:14" ht="10.5" customHeight="1">
      <c r="B22" s="165"/>
      <c r="C22" s="164"/>
      <c r="D22" s="164"/>
      <c r="E22" s="164"/>
      <c r="F22" s="164"/>
      <c r="G22" s="164"/>
      <c r="H22" s="164"/>
      <c r="I22" s="29"/>
      <c r="J22" s="115"/>
      <c r="K22" s="115"/>
      <c r="L22" s="115"/>
      <c r="M22" s="115"/>
      <c r="N22" s="29"/>
    </row>
    <row r="23" spans="2:14" ht="21" customHeight="1">
      <c r="B23" s="165"/>
      <c r="C23" s="172" t="s">
        <v>228</v>
      </c>
      <c r="D23" s="163"/>
      <c r="E23" s="163"/>
      <c r="F23" s="164"/>
      <c r="G23" s="164"/>
      <c r="H23" s="164"/>
      <c r="I23" s="29"/>
      <c r="J23" s="115"/>
      <c r="K23" s="115"/>
      <c r="L23" s="115"/>
      <c r="M23" s="115"/>
      <c r="N23" s="29"/>
    </row>
    <row r="24" spans="2:13" ht="32.25" customHeight="1">
      <c r="B24" s="295"/>
      <c r="C24" s="71" t="s">
        <v>91</v>
      </c>
      <c r="D24" s="55" t="s">
        <v>92</v>
      </c>
      <c r="E24" s="74" t="s">
        <v>147</v>
      </c>
      <c r="F24" s="72" t="s">
        <v>210</v>
      </c>
      <c r="G24" s="72" t="s">
        <v>285</v>
      </c>
      <c r="H24" s="296"/>
      <c r="I24" s="60"/>
      <c r="J24" s="118"/>
      <c r="K24" s="115"/>
      <c r="L24" s="115"/>
      <c r="M24" s="115"/>
    </row>
    <row r="25" spans="2:13" ht="21" customHeight="1">
      <c r="B25" s="165"/>
      <c r="C25" s="421" t="s">
        <v>17</v>
      </c>
      <c r="D25" s="422"/>
      <c r="E25" s="76" t="s">
        <v>94</v>
      </c>
      <c r="F25" s="72" t="s">
        <v>288</v>
      </c>
      <c r="G25" s="72" t="s">
        <v>287</v>
      </c>
      <c r="H25" s="296"/>
      <c r="I25" s="60"/>
      <c r="J25" s="117"/>
      <c r="K25" s="115"/>
      <c r="L25" s="115"/>
      <c r="M25" s="115"/>
    </row>
    <row r="26" spans="2:13" ht="21" customHeight="1">
      <c r="B26" s="165"/>
      <c r="C26" s="423" t="s">
        <v>10</v>
      </c>
      <c r="D26" s="280" t="s">
        <v>104</v>
      </c>
      <c r="E26" s="121"/>
      <c r="F26" s="75">
        <f>'Emissions Factors'!D59</f>
        <v>0.191</v>
      </c>
      <c r="G26" s="158">
        <f>(E26*F26)/1000</f>
        <v>0</v>
      </c>
      <c r="H26" s="297"/>
      <c r="I26" s="62"/>
      <c r="J26" s="117"/>
      <c r="K26" s="115"/>
      <c r="L26" s="115"/>
      <c r="M26" s="115"/>
    </row>
    <row r="27" spans="2:13" ht="21" customHeight="1">
      <c r="B27" s="165"/>
      <c r="C27" s="424"/>
      <c r="D27" s="280" t="s">
        <v>105</v>
      </c>
      <c r="E27" s="121"/>
      <c r="F27" s="75">
        <f>'Emissions Factors'!D60</f>
        <v>0.217</v>
      </c>
      <c r="G27" s="158">
        <f>(E27*F27)/1000</f>
        <v>0</v>
      </c>
      <c r="H27" s="297"/>
      <c r="I27" s="62"/>
      <c r="J27" s="117"/>
      <c r="K27" s="115"/>
      <c r="L27" s="115"/>
      <c r="M27" s="115"/>
    </row>
    <row r="28" spans="2:13" ht="21" customHeight="1">
      <c r="B28" s="165"/>
      <c r="C28" s="424"/>
      <c r="D28" s="280" t="s">
        <v>107</v>
      </c>
      <c r="E28" s="121"/>
      <c r="F28" s="75">
        <f>'Emissions Factors'!D61</f>
        <v>0.209</v>
      </c>
      <c r="G28" s="158">
        <f>(E28*F28)/1000</f>
        <v>0</v>
      </c>
      <c r="H28" s="297"/>
      <c r="I28" s="36"/>
      <c r="J28" s="117"/>
      <c r="K28" s="115"/>
      <c r="L28" s="115"/>
      <c r="M28" s="115"/>
    </row>
    <row r="29" spans="2:13" ht="21" customHeight="1">
      <c r="B29" s="165"/>
      <c r="C29" s="425"/>
      <c r="D29" s="280" t="s">
        <v>106</v>
      </c>
      <c r="E29" s="121"/>
      <c r="F29" s="75">
        <f>'Emissions Factors'!D62</f>
        <v>0.1617</v>
      </c>
      <c r="G29" s="158">
        <f>(E29*F29)/1000</f>
        <v>0</v>
      </c>
      <c r="H29" s="297"/>
      <c r="I29" s="36"/>
      <c r="J29" s="117"/>
      <c r="K29" s="115"/>
      <c r="L29" s="115"/>
      <c r="M29" s="115"/>
    </row>
    <row r="30" spans="2:13" ht="9.75" customHeight="1">
      <c r="B30" s="165"/>
      <c r="C30" s="165"/>
      <c r="D30" s="164"/>
      <c r="E30" s="164"/>
      <c r="F30" s="164"/>
      <c r="G30" s="170"/>
      <c r="H30" s="298"/>
      <c r="I30" s="36"/>
      <c r="J30" s="117"/>
      <c r="K30" s="115"/>
      <c r="L30" s="115"/>
      <c r="M30" s="115"/>
    </row>
    <row r="31" spans="2:13" ht="35.25" customHeight="1">
      <c r="B31" s="165"/>
      <c r="C31" s="426" t="s">
        <v>142</v>
      </c>
      <c r="D31" s="427"/>
      <c r="E31" s="72" t="s">
        <v>229</v>
      </c>
      <c r="F31" s="72" t="s">
        <v>101</v>
      </c>
      <c r="G31" s="72" t="s">
        <v>218</v>
      </c>
      <c r="H31" s="297"/>
      <c r="I31" s="36"/>
      <c r="J31" s="117"/>
      <c r="K31" s="115"/>
      <c r="L31" s="115"/>
      <c r="M31" s="115"/>
    </row>
    <row r="32" spans="2:13" ht="21" customHeight="1">
      <c r="B32" s="165"/>
      <c r="C32" s="421"/>
      <c r="D32" s="422"/>
      <c r="E32" s="76" t="s">
        <v>215</v>
      </c>
      <c r="F32" s="77" t="s">
        <v>217</v>
      </c>
      <c r="G32" s="78" t="s">
        <v>212</v>
      </c>
      <c r="H32" s="297"/>
      <c r="I32" s="36"/>
      <c r="J32" s="117"/>
      <c r="K32" s="115"/>
      <c r="L32" s="115"/>
      <c r="M32" s="115"/>
    </row>
    <row r="33" spans="2:13" ht="21" customHeight="1">
      <c r="B33" s="165"/>
      <c r="C33" s="280" t="s">
        <v>10</v>
      </c>
      <c r="D33" s="280" t="s">
        <v>18</v>
      </c>
      <c r="E33" s="175"/>
      <c r="F33" s="75">
        <f>1/'Emissions Factors'!D69*'Emissions Factors'!D59</f>
        <v>0.2581081081081081</v>
      </c>
      <c r="G33" s="158">
        <f>(E33*F33)/1000</f>
        <v>0</v>
      </c>
      <c r="H33" s="297"/>
      <c r="I33" s="36"/>
      <c r="J33" s="36"/>
      <c r="K33" s="29"/>
      <c r="L33" s="29"/>
      <c r="M33" s="29"/>
    </row>
    <row r="34" spans="2:13" ht="9.75" customHeight="1">
      <c r="B34" s="165"/>
      <c r="C34" s="165"/>
      <c r="D34" s="166"/>
      <c r="E34" s="167"/>
      <c r="F34" s="168"/>
      <c r="G34" s="169"/>
      <c r="H34" s="297"/>
      <c r="I34" s="36"/>
      <c r="J34" s="36"/>
      <c r="K34" s="29"/>
      <c r="L34" s="29"/>
      <c r="M34" s="29"/>
    </row>
    <row r="35" spans="2:13" ht="18" customHeight="1">
      <c r="B35" s="165"/>
      <c r="C35" s="165"/>
      <c r="D35" s="164"/>
      <c r="E35" s="164"/>
      <c r="F35" s="179" t="s">
        <v>227</v>
      </c>
      <c r="G35" s="80">
        <f>SUM(G26:G29)+G33</f>
        <v>0</v>
      </c>
      <c r="H35" s="298"/>
      <c r="I35" s="36"/>
      <c r="J35" s="36"/>
      <c r="K35" s="29"/>
      <c r="L35" s="29"/>
      <c r="M35" s="29"/>
    </row>
    <row r="36" spans="2:13" ht="9.75" customHeight="1">
      <c r="B36" s="165"/>
      <c r="C36" s="165"/>
      <c r="D36" s="164"/>
      <c r="E36" s="164"/>
      <c r="F36" s="164"/>
      <c r="G36" s="165"/>
      <c r="H36" s="165"/>
      <c r="I36" s="36"/>
      <c r="J36" s="36"/>
      <c r="K36" s="29"/>
      <c r="L36" s="29"/>
      <c r="M36" s="29"/>
    </row>
    <row r="37" spans="2:17" ht="12.75" customHeight="1">
      <c r="B37" s="42"/>
      <c r="C37" s="42"/>
      <c r="D37" s="42"/>
      <c r="E37" s="42"/>
      <c r="F37" s="42"/>
      <c r="G37" s="42"/>
      <c r="H37" s="42"/>
      <c r="I37" s="36"/>
      <c r="J37" s="36"/>
      <c r="K37" s="36"/>
      <c r="L37" s="36"/>
      <c r="M37" s="36"/>
      <c r="N37" s="29"/>
      <c r="O37" s="29"/>
      <c r="P37" s="29"/>
      <c r="Q37" s="29"/>
    </row>
    <row r="38" spans="4:7" ht="12.75">
      <c r="D38" s="32"/>
      <c r="E38" s="32"/>
      <c r="F38" s="32"/>
      <c r="G38" s="32"/>
    </row>
    <row r="39" ht="15.75">
      <c r="B39" s="73" t="s">
        <v>378</v>
      </c>
    </row>
    <row r="40" ht="15.75">
      <c r="B40" s="73" t="s">
        <v>324</v>
      </c>
    </row>
    <row r="41" ht="15.75">
      <c r="B41" s="73" t="s">
        <v>299</v>
      </c>
    </row>
    <row r="42" ht="12.75"/>
    <row r="43" ht="12.75"/>
  </sheetData>
  <sheetProtection sheet="1" autoFilter="0"/>
  <mergeCells count="7">
    <mergeCell ref="C32:D32"/>
    <mergeCell ref="C12:D12"/>
    <mergeCell ref="B2:E2"/>
    <mergeCell ref="C25:D25"/>
    <mergeCell ref="C26:C29"/>
    <mergeCell ref="C31:D31"/>
    <mergeCell ref="C13:C17"/>
  </mergeCells>
  <printOptions/>
  <pageMargins left="0.75" right="0.75" top="1" bottom="1" header="0.5" footer="0.5"/>
  <pageSetup fitToHeight="1" fitToWidth="1" horizontalDpi="600" verticalDpi="600" orientation="landscape" scale="68" r:id="rId2"/>
  <drawing r:id="rId1"/>
</worksheet>
</file>

<file path=xl/worksheets/sheet8.xml><?xml version="1.0" encoding="utf-8"?>
<worksheet xmlns="http://schemas.openxmlformats.org/spreadsheetml/2006/main" xmlns:r="http://schemas.openxmlformats.org/officeDocument/2006/relationships">
  <sheetPr codeName="Sheet8">
    <tabColor indexed="10"/>
  </sheetPr>
  <dimension ref="A1:CV490"/>
  <sheetViews>
    <sheetView showGridLines="0" zoomScale="70" zoomScaleNormal="70" zoomScaleSheetLayoutView="75" zoomScalePageLayoutView="0" workbookViewId="0" topLeftCell="A7">
      <selection activeCell="F29" sqref="F29"/>
    </sheetView>
  </sheetViews>
  <sheetFormatPr defaultColWidth="0" defaultRowHeight="17.25" customHeight="1" zeroHeight="1"/>
  <cols>
    <col min="1" max="1" width="3.7109375" style="256" customWidth="1"/>
    <col min="2" max="2" width="5.7109375" style="256" customWidth="1"/>
    <col min="3" max="3" width="20.57421875" style="256" customWidth="1"/>
    <col min="4" max="5" width="20.00390625" style="256" customWidth="1"/>
    <col min="6" max="8" width="23.140625" style="256" customWidth="1"/>
    <col min="9" max="9" width="23.421875" style="256" customWidth="1"/>
    <col min="10" max="10" width="21.57421875" style="256" customWidth="1"/>
    <col min="11" max="11" width="5.7109375" style="256" customWidth="1"/>
    <col min="12" max="12" width="19.00390625" style="256" customWidth="1"/>
    <col min="13" max="13" width="24.00390625" style="256" hidden="1" customWidth="1"/>
    <col min="14" max="18" width="12.00390625" style="256" hidden="1" customWidth="1"/>
    <col min="19" max="19" width="15.8515625" style="256" hidden="1" customWidth="1"/>
    <col min="20" max="20" width="16.140625" style="256" hidden="1" customWidth="1"/>
    <col min="21" max="21" width="13.140625" style="256" hidden="1" customWidth="1"/>
    <col min="22" max="106" width="12.00390625" style="256" hidden="1" customWidth="1"/>
    <col min="107" max="16384" width="0" style="256" hidden="1" customWidth="1"/>
  </cols>
  <sheetData>
    <row r="1" spans="1:13" s="232" customFormat="1" ht="17.25" customHeight="1">
      <c r="A1" s="230"/>
      <c r="B1" s="231"/>
      <c r="C1" s="230"/>
      <c r="D1" s="230"/>
      <c r="E1" s="230"/>
      <c r="F1" s="230"/>
      <c r="G1" s="230"/>
      <c r="H1" s="230"/>
      <c r="I1" s="230"/>
      <c r="J1" s="230"/>
      <c r="K1" s="230"/>
      <c r="L1" s="230"/>
      <c r="M1" s="230"/>
    </row>
    <row r="2" spans="1:13" s="232" customFormat="1" ht="33.75" customHeight="1">
      <c r="A2" s="230"/>
      <c r="B2" s="428" t="s">
        <v>179</v>
      </c>
      <c r="C2" s="428"/>
      <c r="D2" s="428"/>
      <c r="E2" s="428"/>
      <c r="F2" s="428"/>
      <c r="G2" s="230"/>
      <c r="H2" s="230"/>
      <c r="I2" s="230"/>
      <c r="J2" s="233"/>
      <c r="K2" s="234"/>
      <c r="L2" s="230"/>
      <c r="M2" s="230"/>
    </row>
    <row r="3" spans="1:13" s="232" customFormat="1" ht="17.25" customHeight="1">
      <c r="A3" s="230"/>
      <c r="B3" s="235"/>
      <c r="C3" s="235"/>
      <c r="D3" s="235"/>
      <c r="E3" s="235"/>
      <c r="F3" s="235"/>
      <c r="G3" s="235"/>
      <c r="H3" s="235"/>
      <c r="I3" s="235"/>
      <c r="J3" s="236"/>
      <c r="K3" s="235"/>
      <c r="L3" s="230"/>
      <c r="M3" s="230"/>
    </row>
    <row r="4" spans="2:12" s="230" customFormat="1" ht="17.25" customHeight="1">
      <c r="B4" s="237"/>
      <c r="C4" s="238" t="s">
        <v>76</v>
      </c>
      <c r="D4" s="282" t="s">
        <v>90</v>
      </c>
      <c r="E4" s="282"/>
      <c r="F4" s="282"/>
      <c r="I4" s="236"/>
      <c r="J4" s="236"/>
      <c r="K4" s="236"/>
      <c r="L4" s="236"/>
    </row>
    <row r="5" spans="2:12" s="230" customFormat="1" ht="17.25" customHeight="1">
      <c r="B5" s="239" t="s">
        <v>78</v>
      </c>
      <c r="D5" s="240" t="s">
        <v>77</v>
      </c>
      <c r="E5" s="240"/>
      <c r="F5" s="240"/>
      <c r="I5" s="236"/>
      <c r="J5" s="236"/>
      <c r="K5" s="236"/>
      <c r="L5" s="236"/>
    </row>
    <row r="6" spans="2:12" s="230" customFormat="1" ht="17.25" customHeight="1">
      <c r="B6" s="239"/>
      <c r="C6" s="241"/>
      <c r="D6" s="242" t="s">
        <v>82</v>
      </c>
      <c r="E6" s="242"/>
      <c r="F6" s="242"/>
      <c r="I6" s="236"/>
      <c r="J6" s="236"/>
      <c r="K6" s="236"/>
      <c r="L6" s="236"/>
    </row>
    <row r="7" spans="1:13" s="232" customFormat="1" ht="17.25" customHeight="1">
      <c r="A7" s="230"/>
      <c r="B7" s="230"/>
      <c r="C7" s="230"/>
      <c r="D7" s="230"/>
      <c r="E7" s="230"/>
      <c r="F7" s="230" t="s">
        <v>78</v>
      </c>
      <c r="G7" s="230"/>
      <c r="H7" s="230"/>
      <c r="I7" s="230"/>
      <c r="J7" s="236"/>
      <c r="K7" s="230"/>
      <c r="L7" s="230"/>
      <c r="M7" s="230"/>
    </row>
    <row r="8" spans="1:16" s="232" customFormat="1" ht="17.25" customHeight="1">
      <c r="A8" s="243"/>
      <c r="C8" s="244"/>
      <c r="D8" s="244"/>
      <c r="E8" s="244"/>
      <c r="I8" s="245"/>
      <c r="J8" s="246"/>
      <c r="K8" s="246"/>
      <c r="L8" s="247"/>
      <c r="M8" s="247"/>
      <c r="N8" s="247"/>
      <c r="O8" s="248"/>
      <c r="P8" s="248"/>
    </row>
    <row r="9" spans="1:16" s="232" customFormat="1" ht="9" customHeight="1">
      <c r="A9" s="243"/>
      <c r="B9" s="249"/>
      <c r="C9" s="250"/>
      <c r="D9" s="250"/>
      <c r="E9" s="250"/>
      <c r="F9" s="249"/>
      <c r="G9" s="249"/>
      <c r="H9" s="249"/>
      <c r="I9" s="251"/>
      <c r="J9" s="252"/>
      <c r="K9" s="252"/>
      <c r="L9" s="247"/>
      <c r="M9" s="247"/>
      <c r="N9" s="247"/>
      <c r="O9" s="248"/>
      <c r="P9" s="248"/>
    </row>
    <row r="10" spans="1:99" ht="29.25" customHeight="1">
      <c r="A10" s="243"/>
      <c r="B10" s="253"/>
      <c r="C10" s="337" t="s">
        <v>311</v>
      </c>
      <c r="D10" s="254"/>
      <c r="E10" s="254"/>
      <c r="F10" s="261"/>
      <c r="G10" s="261"/>
      <c r="H10" s="261"/>
      <c r="I10" s="261"/>
      <c r="J10" s="261"/>
      <c r="K10" s="253"/>
      <c r="L10" s="255"/>
      <c r="M10" s="255"/>
      <c r="N10" s="255"/>
      <c r="O10" s="255"/>
      <c r="P10" s="243"/>
      <c r="Q10" s="243"/>
      <c r="R10" s="243"/>
      <c r="S10" s="259"/>
      <c r="T10" s="259"/>
      <c r="U10" s="255"/>
      <c r="V10" s="243"/>
      <c r="W10" s="243"/>
      <c r="X10" s="315" t="s">
        <v>34</v>
      </c>
      <c r="Y10" s="315">
        <v>2800</v>
      </c>
      <c r="Z10" s="316" t="s">
        <v>68</v>
      </c>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43"/>
      <c r="CI10" s="243"/>
      <c r="CJ10" s="243"/>
      <c r="CK10" s="243"/>
      <c r="CL10" s="243"/>
      <c r="CM10" s="243"/>
      <c r="CN10" s="243"/>
      <c r="CO10" s="243"/>
      <c r="CP10" s="243"/>
      <c r="CQ10" s="243"/>
      <c r="CR10" s="243"/>
      <c r="CS10" s="243"/>
      <c r="CT10" s="243"/>
      <c r="CU10" s="243"/>
    </row>
    <row r="11" spans="1:99" ht="63" customHeight="1">
      <c r="A11" s="243"/>
      <c r="B11" s="253"/>
      <c r="C11" s="72" t="s">
        <v>80</v>
      </c>
      <c r="D11" s="257" t="s">
        <v>364</v>
      </c>
      <c r="E11" s="257" t="s">
        <v>312</v>
      </c>
      <c r="F11" s="257" t="s">
        <v>300</v>
      </c>
      <c r="G11" s="257" t="s">
        <v>301</v>
      </c>
      <c r="H11" s="257" t="s">
        <v>302</v>
      </c>
      <c r="I11" s="257" t="s">
        <v>313</v>
      </c>
      <c r="J11" s="258" t="s">
        <v>283</v>
      </c>
      <c r="K11" s="253"/>
      <c r="L11" s="255"/>
      <c r="M11" s="255"/>
      <c r="N11" s="255"/>
      <c r="O11" s="255"/>
      <c r="P11" s="243"/>
      <c r="Q11" s="243"/>
      <c r="R11" s="243"/>
      <c r="S11" s="259"/>
      <c r="T11" s="259"/>
      <c r="U11" s="255"/>
      <c r="V11" s="243"/>
      <c r="W11" s="243"/>
      <c r="X11" s="315" t="s">
        <v>35</v>
      </c>
      <c r="Y11" s="317">
        <v>1000</v>
      </c>
      <c r="Z11" s="316" t="s">
        <v>68</v>
      </c>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43"/>
      <c r="CN11" s="243"/>
      <c r="CO11" s="243"/>
      <c r="CP11" s="243"/>
      <c r="CQ11" s="243"/>
      <c r="CR11" s="243"/>
      <c r="CS11" s="243"/>
      <c r="CT11" s="243"/>
      <c r="CU11" s="243"/>
    </row>
    <row r="12" spans="1:96" s="307" customFormat="1" ht="22.5" customHeight="1">
      <c r="A12" s="301"/>
      <c r="B12" s="302"/>
      <c r="C12" s="303"/>
      <c r="D12" s="303"/>
      <c r="E12" s="303" t="s">
        <v>284</v>
      </c>
      <c r="F12" s="303" t="s">
        <v>303</v>
      </c>
      <c r="G12" s="303" t="s">
        <v>304</v>
      </c>
      <c r="H12" s="303" t="s">
        <v>305</v>
      </c>
      <c r="I12" s="303" t="s">
        <v>284</v>
      </c>
      <c r="J12" s="303" t="s">
        <v>284</v>
      </c>
      <c r="K12" s="302"/>
      <c r="L12" s="304"/>
      <c r="M12" s="304"/>
      <c r="N12" s="304"/>
      <c r="O12" s="304"/>
      <c r="P12" s="301"/>
      <c r="Q12" s="301"/>
      <c r="R12" s="301"/>
      <c r="S12" s="305"/>
      <c r="T12" s="305"/>
      <c r="U12" s="306"/>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row>
    <row r="13" spans="2:11" s="92" customFormat="1" ht="22.5" customHeight="1">
      <c r="B13" s="253"/>
      <c r="C13" s="280">
        <f>IF(ISBLANK('General Info'!C12),"",'General Info'!C12)</f>
      </c>
      <c r="D13" s="319"/>
      <c r="E13" s="308">
        <f>IF((D13*'Emissions Factors'!$D$145)/1000=0,"",(D13*'Emissions Factors'!$D$145)/1000)</f>
      </c>
      <c r="F13" s="319"/>
      <c r="G13" s="319"/>
      <c r="H13" s="319"/>
      <c r="I13" s="318">
        <f>IF(((F13*'Emissions Factors'!$D$142)+(Refrigerants!G13*'Emissions Factors'!$D$143)+(Refrigerants!H13*'Emissions Factors'!$D$144))/1000=0,"",((F13*'Emissions Factors'!$D$142)+(Refrigerants!G13*'Emissions Factors'!$D$143)+(Refrigerants!H13*'Emissions Factors'!$D$144))/1000)</f>
      </c>
      <c r="J13" s="308">
        <f>IF(ISERROR(I13),"",I13)</f>
      </c>
      <c r="K13" s="253"/>
    </row>
    <row r="14" spans="2:11" s="92" customFormat="1" ht="22.5" customHeight="1">
      <c r="B14" s="253"/>
      <c r="C14" s="280">
        <f>IF(ISBLANK('General Info'!C13),"",'General Info'!C13)</f>
      </c>
      <c r="D14" s="319"/>
      <c r="E14" s="308">
        <f>IF((D14*'Emissions Factors'!$D$145)/1000=0,"",(D14*'Emissions Factors'!$D$145)/1000)</f>
      </c>
      <c r="F14" s="319"/>
      <c r="G14" s="319"/>
      <c r="H14" s="319"/>
      <c r="I14" s="318">
        <f>IF(((F14*'Emissions Factors'!$D$142)+(Refrigerants!G14*'Emissions Factors'!$D$143)+(Refrigerants!H14*'Emissions Factors'!$D$144))/1000=0,"",((F14*'Emissions Factors'!$D$142)+(Refrigerants!G14*'Emissions Factors'!$D$143)+(Refrigerants!H14*'Emissions Factors'!$D$144))/1000)</f>
      </c>
      <c r="J14" s="308">
        <f>IF(ISERROR(I14),"",I14)</f>
      </c>
      <c r="K14" s="253"/>
    </row>
    <row r="15" spans="2:11" s="92" customFormat="1" ht="22.5" customHeight="1">
      <c r="B15" s="253"/>
      <c r="C15" s="280">
        <f>IF(ISBLANK('General Info'!C14),"",'General Info'!C14)</f>
      </c>
      <c r="D15" s="319"/>
      <c r="E15" s="308">
        <f>IF((D15*'Emissions Factors'!$D$145)/1000=0,"",(D15*'Emissions Factors'!$D$145)/1000)</f>
      </c>
      <c r="F15" s="319"/>
      <c r="G15" s="319"/>
      <c r="H15" s="319"/>
      <c r="I15" s="318">
        <f>IF(((F15*'Emissions Factors'!$D$142)+(Refrigerants!G15*'Emissions Factors'!$D$143)+(Refrigerants!H15*'Emissions Factors'!$D$144))/1000=0,"",((F15*'Emissions Factors'!$D$142)+(Refrigerants!G15*'Emissions Factors'!$D$143)+(Refrigerants!H15*'Emissions Factors'!$D$144))/1000)</f>
      </c>
      <c r="J15" s="308">
        <f aca="true" t="shared" si="0" ref="J15:J22">IF(ISERROR(I15),"",I15)</f>
      </c>
      <c r="K15" s="253"/>
    </row>
    <row r="16" spans="2:11" s="92" customFormat="1" ht="22.5" customHeight="1">
      <c r="B16" s="253"/>
      <c r="C16" s="280">
        <f>IF(ISBLANK('General Info'!C15),"",'General Info'!C15)</f>
      </c>
      <c r="D16" s="319"/>
      <c r="E16" s="308">
        <f>IF((D16*'Emissions Factors'!$D$145)/1000=0,"",(D16*'Emissions Factors'!$D$145)/1000)</f>
      </c>
      <c r="F16" s="319"/>
      <c r="G16" s="319"/>
      <c r="H16" s="319"/>
      <c r="I16" s="318">
        <f>IF(((F16*'Emissions Factors'!$D$142)+(Refrigerants!G16*'Emissions Factors'!$D$143)+(Refrigerants!H16*'Emissions Factors'!$D$144))/1000=0,"",((F16*'Emissions Factors'!$D$142)+(Refrigerants!G16*'Emissions Factors'!$D$143)+(Refrigerants!H16*'Emissions Factors'!$D$144))/1000)</f>
      </c>
      <c r="J16" s="308">
        <f t="shared" si="0"/>
      </c>
      <c r="K16" s="253"/>
    </row>
    <row r="17" spans="2:11" s="92" customFormat="1" ht="22.5" customHeight="1">
      <c r="B17" s="253"/>
      <c r="C17" s="280">
        <f>IF(ISBLANK('General Info'!C16),"",'General Info'!C16)</f>
      </c>
      <c r="D17" s="319"/>
      <c r="E17" s="308">
        <f>IF((D17*'Emissions Factors'!$D$145)/1000=0,"",(D17*'Emissions Factors'!$D$145)/1000)</f>
      </c>
      <c r="F17" s="319"/>
      <c r="G17" s="319"/>
      <c r="H17" s="319"/>
      <c r="I17" s="318">
        <f>IF(((F17*'Emissions Factors'!$D$142)+(Refrigerants!G17*'Emissions Factors'!$D$143)+(Refrigerants!H17*'Emissions Factors'!$D$144))/1000=0,"",((F17*'Emissions Factors'!$D$142)+(Refrigerants!G17*'Emissions Factors'!$D$143)+(Refrigerants!H17*'Emissions Factors'!$D$144))/1000)</f>
      </c>
      <c r="J17" s="308">
        <f t="shared" si="0"/>
      </c>
      <c r="K17" s="253"/>
    </row>
    <row r="18" spans="2:13" s="92" customFormat="1" ht="22.5" customHeight="1">
      <c r="B18" s="253"/>
      <c r="C18" s="280">
        <f>IF(ISBLANK('General Info'!C17),"",'General Info'!C17)</f>
      </c>
      <c r="D18" s="319"/>
      <c r="E18" s="308">
        <f>IF((D18*'Emissions Factors'!$D$145)/1000=0,"",(D18*'Emissions Factors'!$D$145)/1000)</f>
      </c>
      <c r="F18" s="319"/>
      <c r="G18" s="319"/>
      <c r="H18" s="319"/>
      <c r="I18" s="318">
        <f>IF(((F18*'Emissions Factors'!$D$142)+(Refrigerants!G18*'Emissions Factors'!$D$143)+(Refrigerants!H18*'Emissions Factors'!$D$144))/1000=0,"",((F18*'Emissions Factors'!$D$142)+(Refrigerants!G18*'Emissions Factors'!$D$143)+(Refrigerants!H18*'Emissions Factors'!$D$144))/1000)</f>
      </c>
      <c r="J18" s="308">
        <f t="shared" si="0"/>
      </c>
      <c r="K18" s="253"/>
      <c r="M18" s="92" t="s">
        <v>78</v>
      </c>
    </row>
    <row r="19" spans="2:11" s="92" customFormat="1" ht="22.5" customHeight="1">
      <c r="B19" s="253"/>
      <c r="C19" s="280">
        <f>IF(ISBLANK('General Info'!C18),"",'General Info'!C18)</f>
      </c>
      <c r="D19" s="319"/>
      <c r="E19" s="308">
        <f>IF((D19*'Emissions Factors'!$D$145)/1000=0,"",(D19*'Emissions Factors'!$D$145)/1000)</f>
      </c>
      <c r="F19" s="319"/>
      <c r="G19" s="319"/>
      <c r="H19" s="319"/>
      <c r="I19" s="318">
        <f>IF(((F19*'Emissions Factors'!$D$142)+(Refrigerants!G19*'Emissions Factors'!$D$143)+(Refrigerants!H19*'Emissions Factors'!$D$144))/1000=0,"",((F19*'Emissions Factors'!$D$142)+(Refrigerants!G19*'Emissions Factors'!$D$143)+(Refrigerants!H19*'Emissions Factors'!$D$144))/1000)</f>
      </c>
      <c r="J19" s="308">
        <f t="shared" si="0"/>
      </c>
      <c r="K19" s="253"/>
    </row>
    <row r="20" spans="2:11" s="92" customFormat="1" ht="22.5" customHeight="1">
      <c r="B20" s="253"/>
      <c r="C20" s="280">
        <f>IF(ISBLANK('General Info'!C19),"",'General Info'!C19)</f>
      </c>
      <c r="D20" s="319"/>
      <c r="E20" s="308">
        <f>IF((D20*'Emissions Factors'!$D$145)/1000=0,"",(D20*'Emissions Factors'!$D$145)/1000)</f>
      </c>
      <c r="F20" s="319"/>
      <c r="G20" s="319"/>
      <c r="H20" s="319"/>
      <c r="I20" s="318">
        <f>IF(((F20*'Emissions Factors'!$D$142)+(Refrigerants!G20*'Emissions Factors'!$D$143)+(Refrigerants!H20*'Emissions Factors'!$D$144))/1000=0,"",((F20*'Emissions Factors'!$D$142)+(Refrigerants!G20*'Emissions Factors'!$D$143)+(Refrigerants!H20*'Emissions Factors'!$D$144))/1000)</f>
      </c>
      <c r="J20" s="308">
        <f t="shared" si="0"/>
      </c>
      <c r="K20" s="253"/>
    </row>
    <row r="21" spans="2:11" s="92" customFormat="1" ht="22.5" customHeight="1">
      <c r="B21" s="253"/>
      <c r="C21" s="280">
        <f>IF(ISBLANK('General Info'!C20),"",'General Info'!C20)</f>
      </c>
      <c r="D21" s="319"/>
      <c r="E21" s="308">
        <f>IF((D21*'Emissions Factors'!$D$145)/1000=0,"",(D21*'Emissions Factors'!$D$145)/1000)</f>
      </c>
      <c r="F21" s="319"/>
      <c r="G21" s="319"/>
      <c r="H21" s="319"/>
      <c r="I21" s="318">
        <f>IF(((F21*'Emissions Factors'!$D$142)+(Refrigerants!G21*'Emissions Factors'!$D$143)+(Refrigerants!H21*'Emissions Factors'!$D$144))/1000=0,"",((F21*'Emissions Factors'!$D$142)+(Refrigerants!G21*'Emissions Factors'!$D$143)+(Refrigerants!H21*'Emissions Factors'!$D$144))/1000)</f>
      </c>
      <c r="J21" s="308">
        <f t="shared" si="0"/>
      </c>
      <c r="K21" s="253"/>
    </row>
    <row r="22" spans="2:11" s="92" customFormat="1" ht="22.5" customHeight="1">
      <c r="B22" s="253"/>
      <c r="C22" s="280">
        <f>IF(ISBLANK('General Info'!C21),"",'General Info'!C21)</f>
      </c>
      <c r="D22" s="319"/>
      <c r="E22" s="308">
        <f>IF((D22*'Emissions Factors'!$D$145)/1000=0,"",(D22*'Emissions Factors'!$D$145)/1000)</f>
      </c>
      <c r="F22" s="319"/>
      <c r="G22" s="319"/>
      <c r="H22" s="319"/>
      <c r="I22" s="318">
        <f>IF(((F22*'Emissions Factors'!$D$142)+(Refrigerants!G22*'Emissions Factors'!$D$143)+(Refrigerants!H22*'Emissions Factors'!$D$144))/1000=0,"",((F22*'Emissions Factors'!$D$142)+(Refrigerants!G22*'Emissions Factors'!$D$143)+(Refrigerants!H22*'Emissions Factors'!$D$144))/1000)</f>
      </c>
      <c r="J22" s="308">
        <f t="shared" si="0"/>
      </c>
      <c r="K22" s="253"/>
    </row>
    <row r="23" spans="1:99" ht="10.5" customHeight="1">
      <c r="A23" s="243"/>
      <c r="B23" s="253"/>
      <c r="C23" s="260"/>
      <c r="D23" s="260"/>
      <c r="E23" s="260"/>
      <c r="F23" s="261"/>
      <c r="G23" s="261"/>
      <c r="H23" s="261"/>
      <c r="I23" s="261"/>
      <c r="J23" s="261"/>
      <c r="K23" s="253"/>
      <c r="L23" s="255"/>
      <c r="M23" s="255"/>
      <c r="N23" s="255"/>
      <c r="O23" s="255"/>
      <c r="P23" s="243"/>
      <c r="Q23" s="243"/>
      <c r="R23" s="243"/>
      <c r="S23" s="259"/>
      <c r="T23" s="259"/>
      <c r="U23" s="255"/>
      <c r="V23" s="243"/>
      <c r="W23" s="243"/>
      <c r="X23" s="315" t="s">
        <v>37</v>
      </c>
      <c r="Y23" s="317">
        <v>440</v>
      </c>
      <c r="Z23" s="316" t="s">
        <v>68</v>
      </c>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243"/>
      <c r="CO23" s="243"/>
      <c r="CP23" s="243"/>
      <c r="CQ23" s="243"/>
      <c r="CR23" s="243"/>
      <c r="CS23" s="243"/>
      <c r="CT23" s="243"/>
      <c r="CU23" s="243"/>
    </row>
    <row r="24" spans="1:95" ht="18" customHeight="1">
      <c r="A24" s="243"/>
      <c r="B24" s="253"/>
      <c r="C24" s="253"/>
      <c r="D24" s="253"/>
      <c r="E24" s="253"/>
      <c r="F24" s="253"/>
      <c r="G24" s="253"/>
      <c r="H24" s="253"/>
      <c r="I24" s="262" t="s">
        <v>167</v>
      </c>
      <c r="J24" s="263">
        <f>SUM(J13:J22)+SUM(E13:E22)</f>
        <v>0</v>
      </c>
      <c r="K24" s="253"/>
      <c r="L24" s="255"/>
      <c r="M24" s="255"/>
      <c r="N24" s="255"/>
      <c r="O24" s="243"/>
      <c r="P24" s="243"/>
      <c r="Q24" s="243"/>
      <c r="R24" s="243"/>
      <c r="S24" s="259"/>
      <c r="T24" s="259"/>
      <c r="U24" s="255"/>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c r="CC24" s="243"/>
      <c r="CD24" s="243"/>
      <c r="CE24" s="243"/>
      <c r="CF24" s="243"/>
      <c r="CG24" s="243"/>
      <c r="CH24" s="243"/>
      <c r="CI24" s="243"/>
      <c r="CJ24" s="243"/>
      <c r="CK24" s="243"/>
      <c r="CL24" s="243"/>
      <c r="CM24" s="243"/>
      <c r="CN24" s="243"/>
      <c r="CO24" s="243"/>
      <c r="CP24" s="243"/>
      <c r="CQ24" s="243"/>
    </row>
    <row r="25" spans="1:96" ht="17.25" customHeight="1">
      <c r="A25" s="243"/>
      <c r="B25" s="253"/>
      <c r="C25" s="260"/>
      <c r="D25" s="260"/>
      <c r="E25" s="260"/>
      <c r="F25" s="261"/>
      <c r="G25" s="261"/>
      <c r="H25" s="261"/>
      <c r="I25" s="261"/>
      <c r="J25" s="261"/>
      <c r="K25" s="253"/>
      <c r="L25" s="255"/>
      <c r="M25" s="255"/>
      <c r="N25" s="255"/>
      <c r="O25" s="255"/>
      <c r="P25" s="243"/>
      <c r="Q25" s="243"/>
      <c r="R25" s="243"/>
      <c r="S25" s="259"/>
      <c r="T25" s="259"/>
      <c r="U25" s="255"/>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3"/>
      <c r="CM25" s="243"/>
      <c r="CN25" s="243"/>
      <c r="CO25" s="243"/>
      <c r="CP25" s="243"/>
      <c r="CQ25" s="243"/>
      <c r="CR25" s="243"/>
    </row>
    <row r="26" spans="1:100" ht="17.25" customHeight="1">
      <c r="A26" s="243"/>
      <c r="B26" s="243"/>
      <c r="C26" s="243"/>
      <c r="D26" s="243"/>
      <c r="E26" s="243"/>
      <c r="F26" s="243"/>
      <c r="G26" s="243"/>
      <c r="H26" s="243"/>
      <c r="I26" s="243"/>
      <c r="J26" s="243"/>
      <c r="K26" s="243"/>
      <c r="L26" s="243"/>
      <c r="M26" s="243"/>
      <c r="N26" s="243"/>
      <c r="O26" s="243"/>
      <c r="P26" s="243"/>
      <c r="Q26" s="255"/>
      <c r="R26" s="255"/>
      <c r="S26" s="259"/>
      <c r="T26" s="259"/>
      <c r="U26" s="255"/>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3"/>
      <c r="CN26" s="243"/>
      <c r="CO26" s="243"/>
      <c r="CP26" s="243"/>
      <c r="CQ26" s="243"/>
      <c r="CR26" s="243"/>
      <c r="CS26" s="243"/>
      <c r="CT26" s="243"/>
      <c r="CU26" s="243"/>
      <c r="CV26" s="243"/>
    </row>
    <row r="27" spans="1:100" ht="17.25" customHeight="1">
      <c r="A27" s="243"/>
      <c r="B27" s="73" t="s">
        <v>379</v>
      </c>
      <c r="C27" s="243"/>
      <c r="D27" s="243"/>
      <c r="E27" s="243"/>
      <c r="F27" s="243"/>
      <c r="G27" s="243"/>
      <c r="H27" s="243"/>
      <c r="I27" s="243"/>
      <c r="J27" s="243"/>
      <c r="K27" s="243"/>
      <c r="L27" s="243"/>
      <c r="M27" s="243"/>
      <c r="N27" s="243"/>
      <c r="O27" s="243"/>
      <c r="P27" s="243"/>
      <c r="Q27" s="255"/>
      <c r="R27" s="255"/>
      <c r="S27" s="259"/>
      <c r="T27" s="259"/>
      <c r="U27" s="255"/>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43"/>
      <c r="CF27" s="243"/>
      <c r="CG27" s="243"/>
      <c r="CH27" s="243"/>
      <c r="CI27" s="243"/>
      <c r="CJ27" s="243"/>
      <c r="CK27" s="243"/>
      <c r="CL27" s="243"/>
      <c r="CM27" s="243"/>
      <c r="CN27" s="243"/>
      <c r="CO27" s="243"/>
      <c r="CP27" s="243"/>
      <c r="CQ27" s="243"/>
      <c r="CR27" s="243"/>
      <c r="CS27" s="243"/>
      <c r="CT27" s="243"/>
      <c r="CU27" s="243"/>
      <c r="CV27" s="243"/>
    </row>
    <row r="28" spans="1:100" ht="17.25" customHeight="1">
      <c r="A28" s="243"/>
      <c r="B28" s="264"/>
      <c r="C28" s="243"/>
      <c r="D28" s="243"/>
      <c r="E28" s="243"/>
      <c r="F28" s="243"/>
      <c r="G28" s="243"/>
      <c r="H28" s="243"/>
      <c r="I28" s="243"/>
      <c r="J28" s="243"/>
      <c r="K28" s="243"/>
      <c r="L28" s="243"/>
      <c r="M28" s="243"/>
      <c r="N28" s="243"/>
      <c r="O28" s="243"/>
      <c r="P28" s="243"/>
      <c r="Q28" s="255"/>
      <c r="R28" s="255"/>
      <c r="S28" s="259"/>
      <c r="T28" s="259"/>
      <c r="U28" s="255"/>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I28" s="243"/>
      <c r="CJ28" s="243"/>
      <c r="CK28" s="243"/>
      <c r="CL28" s="243"/>
      <c r="CM28" s="243"/>
      <c r="CN28" s="243"/>
      <c r="CO28" s="243"/>
      <c r="CP28" s="243"/>
      <c r="CQ28" s="243"/>
      <c r="CR28" s="243"/>
      <c r="CS28" s="243"/>
      <c r="CT28" s="243"/>
      <c r="CU28" s="243"/>
      <c r="CV28" s="243"/>
    </row>
    <row r="29" spans="1:100" ht="17.25" customHeight="1">
      <c r="A29" s="243"/>
      <c r="B29" s="243"/>
      <c r="C29" s="243"/>
      <c r="D29" s="243"/>
      <c r="E29" s="243"/>
      <c r="F29" s="243"/>
      <c r="G29" s="243"/>
      <c r="H29" s="243"/>
      <c r="I29" s="243"/>
      <c r="J29" s="243"/>
      <c r="K29" s="243"/>
      <c r="L29" s="243"/>
      <c r="M29" s="243"/>
      <c r="N29" s="243"/>
      <c r="O29" s="243"/>
      <c r="P29" s="243"/>
      <c r="Q29" s="255"/>
      <c r="R29" s="255"/>
      <c r="S29" s="259"/>
      <c r="T29" s="259"/>
      <c r="U29" s="255"/>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c r="CC29" s="243"/>
      <c r="CD29" s="243"/>
      <c r="CE29" s="243"/>
      <c r="CF29" s="243"/>
      <c r="CG29" s="243"/>
      <c r="CH29" s="243"/>
      <c r="CI29" s="243"/>
      <c r="CJ29" s="243"/>
      <c r="CK29" s="243"/>
      <c r="CL29" s="243"/>
      <c r="CM29" s="243"/>
      <c r="CN29" s="243"/>
      <c r="CO29" s="243"/>
      <c r="CP29" s="243"/>
      <c r="CQ29" s="243"/>
      <c r="CR29" s="243"/>
      <c r="CS29" s="243"/>
      <c r="CT29" s="243"/>
      <c r="CU29" s="243"/>
      <c r="CV29" s="243"/>
    </row>
    <row r="30" spans="1:100" ht="17.25" customHeight="1">
      <c r="A30" s="243"/>
      <c r="B30" s="243"/>
      <c r="C30" s="243"/>
      <c r="D30" s="243"/>
      <c r="E30" s="243"/>
      <c r="F30" s="243"/>
      <c r="G30" s="243"/>
      <c r="H30" s="243"/>
      <c r="I30" s="243"/>
      <c r="J30" s="243"/>
      <c r="K30" s="243"/>
      <c r="L30" s="243"/>
      <c r="M30" s="243"/>
      <c r="N30" s="243"/>
      <c r="O30" s="243"/>
      <c r="P30" s="243"/>
      <c r="Q30" s="255"/>
      <c r="R30" s="255"/>
      <c r="S30" s="259"/>
      <c r="T30" s="259"/>
      <c r="U30" s="255"/>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3"/>
      <c r="CC30" s="243"/>
      <c r="CD30" s="243"/>
      <c r="CE30" s="243"/>
      <c r="CF30" s="243"/>
      <c r="CG30" s="243"/>
      <c r="CH30" s="243"/>
      <c r="CI30" s="243"/>
      <c r="CJ30" s="243"/>
      <c r="CK30" s="243"/>
      <c r="CL30" s="243"/>
      <c r="CM30" s="243"/>
      <c r="CN30" s="243"/>
      <c r="CO30" s="243"/>
      <c r="CP30" s="243"/>
      <c r="CQ30" s="243"/>
      <c r="CR30" s="243"/>
      <c r="CS30" s="243"/>
      <c r="CT30" s="243"/>
      <c r="CU30" s="243"/>
      <c r="CV30" s="243"/>
    </row>
    <row r="31" spans="1:100" ht="17.25" customHeight="1" hidden="1">
      <c r="A31" s="243"/>
      <c r="B31" s="243"/>
      <c r="C31" s="243"/>
      <c r="D31" s="243"/>
      <c r="E31" s="243"/>
      <c r="F31" s="243"/>
      <c r="G31" s="243"/>
      <c r="H31" s="243"/>
      <c r="I31" s="243"/>
      <c r="J31" s="243"/>
      <c r="K31" s="243"/>
      <c r="L31" s="243"/>
      <c r="M31" s="243"/>
      <c r="N31" s="243"/>
      <c r="O31" s="243"/>
      <c r="P31" s="243"/>
      <c r="Q31" s="255"/>
      <c r="R31" s="255"/>
      <c r="S31" s="259"/>
      <c r="T31" s="259"/>
      <c r="U31" s="255"/>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c r="CC31" s="243"/>
      <c r="CD31" s="243"/>
      <c r="CE31" s="243"/>
      <c r="CF31" s="243"/>
      <c r="CG31" s="243"/>
      <c r="CH31" s="243"/>
      <c r="CI31" s="243"/>
      <c r="CJ31" s="243"/>
      <c r="CK31" s="243"/>
      <c r="CL31" s="243"/>
      <c r="CM31" s="243"/>
      <c r="CN31" s="243"/>
      <c r="CO31" s="243"/>
      <c r="CP31" s="243"/>
      <c r="CQ31" s="243"/>
      <c r="CR31" s="243"/>
      <c r="CS31" s="243"/>
      <c r="CT31" s="243"/>
      <c r="CU31" s="243"/>
      <c r="CV31" s="243"/>
    </row>
    <row r="32" spans="1:100" ht="17.25" customHeight="1" hidden="1">
      <c r="A32" s="243"/>
      <c r="B32" s="243"/>
      <c r="C32" s="243"/>
      <c r="D32" s="243"/>
      <c r="E32" s="243"/>
      <c r="F32" s="243"/>
      <c r="G32" s="243"/>
      <c r="H32" s="243"/>
      <c r="I32" s="243"/>
      <c r="J32" s="243"/>
      <c r="K32" s="243"/>
      <c r="L32" s="243"/>
      <c r="M32" s="243"/>
      <c r="N32" s="243"/>
      <c r="O32" s="243"/>
      <c r="P32" s="243"/>
      <c r="Q32" s="255"/>
      <c r="R32" s="255"/>
      <c r="S32" s="259"/>
      <c r="T32" s="259"/>
      <c r="U32" s="255"/>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c r="CC32" s="243"/>
      <c r="CD32" s="243"/>
      <c r="CE32" s="243"/>
      <c r="CF32" s="243"/>
      <c r="CG32" s="243"/>
      <c r="CH32" s="243"/>
      <c r="CI32" s="243"/>
      <c r="CJ32" s="243"/>
      <c r="CK32" s="243"/>
      <c r="CL32" s="243"/>
      <c r="CM32" s="243"/>
      <c r="CN32" s="243"/>
      <c r="CO32" s="243"/>
      <c r="CP32" s="243"/>
      <c r="CQ32" s="243"/>
      <c r="CR32" s="243"/>
      <c r="CS32" s="243"/>
      <c r="CT32" s="243"/>
      <c r="CU32" s="243"/>
      <c r="CV32" s="243"/>
    </row>
    <row r="33" spans="1:100" ht="17.25" customHeight="1" hidden="1">
      <c r="A33" s="243"/>
      <c r="B33" s="243"/>
      <c r="C33" s="243"/>
      <c r="D33" s="243"/>
      <c r="E33" s="243"/>
      <c r="F33" s="243"/>
      <c r="G33" s="243"/>
      <c r="H33" s="243"/>
      <c r="I33" s="243"/>
      <c r="J33" s="243"/>
      <c r="K33" s="243"/>
      <c r="L33" s="243"/>
      <c r="M33" s="243"/>
      <c r="N33" s="243"/>
      <c r="O33" s="243"/>
      <c r="P33" s="243"/>
      <c r="Q33" s="255"/>
      <c r="R33" s="255"/>
      <c r="S33" s="259"/>
      <c r="T33" s="259"/>
      <c r="U33" s="255"/>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c r="BX33" s="243"/>
      <c r="BY33" s="243"/>
      <c r="BZ33" s="243"/>
      <c r="CA33" s="243"/>
      <c r="CB33" s="243"/>
      <c r="CC33" s="243"/>
      <c r="CD33" s="243"/>
      <c r="CE33" s="243"/>
      <c r="CF33" s="243"/>
      <c r="CG33" s="243"/>
      <c r="CH33" s="243"/>
      <c r="CI33" s="243"/>
      <c r="CJ33" s="243"/>
      <c r="CK33" s="243"/>
      <c r="CL33" s="243"/>
      <c r="CM33" s="243"/>
      <c r="CN33" s="243"/>
      <c r="CO33" s="243"/>
      <c r="CP33" s="243"/>
      <c r="CQ33" s="243"/>
      <c r="CR33" s="243"/>
      <c r="CS33" s="243"/>
      <c r="CT33" s="243"/>
      <c r="CU33" s="243"/>
      <c r="CV33" s="243"/>
    </row>
    <row r="34" spans="1:90" ht="17.25" customHeight="1" hidden="1">
      <c r="A34" s="243"/>
      <c r="B34" s="243"/>
      <c r="C34" s="243"/>
      <c r="D34" s="243"/>
      <c r="E34" s="243"/>
      <c r="F34" s="243"/>
      <c r="G34" s="243"/>
      <c r="H34" s="243"/>
      <c r="I34" s="243"/>
      <c r="J34" s="243"/>
      <c r="K34" s="243"/>
      <c r="L34" s="243"/>
      <c r="M34" s="243"/>
      <c r="N34" s="243"/>
      <c r="O34" s="243"/>
      <c r="P34" s="243"/>
      <c r="Q34" s="243"/>
      <c r="R34" s="243"/>
      <c r="S34" s="259"/>
      <c r="T34" s="259"/>
      <c r="U34" s="255"/>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3"/>
      <c r="BX34" s="243"/>
      <c r="BY34" s="243"/>
      <c r="BZ34" s="243"/>
      <c r="CA34" s="243"/>
      <c r="CB34" s="243"/>
      <c r="CC34" s="243"/>
      <c r="CD34" s="243"/>
      <c r="CE34" s="243"/>
      <c r="CF34" s="243"/>
      <c r="CG34" s="243"/>
      <c r="CH34" s="243"/>
      <c r="CI34" s="243"/>
      <c r="CJ34" s="243"/>
      <c r="CK34" s="243"/>
      <c r="CL34" s="243"/>
    </row>
    <row r="35" spans="1:90" ht="17.25" customHeight="1" hidden="1">
      <c r="A35" s="243"/>
      <c r="B35" s="243"/>
      <c r="C35" s="243"/>
      <c r="D35" s="243"/>
      <c r="E35" s="243"/>
      <c r="F35" s="243"/>
      <c r="G35" s="243"/>
      <c r="H35" s="243"/>
      <c r="I35" s="243"/>
      <c r="J35" s="243"/>
      <c r="K35" s="243"/>
      <c r="L35" s="243"/>
      <c r="M35" s="243"/>
      <c r="N35" s="243"/>
      <c r="O35" s="243"/>
      <c r="P35" s="243"/>
      <c r="Q35" s="243"/>
      <c r="R35" s="243"/>
      <c r="S35" s="259"/>
      <c r="T35" s="259"/>
      <c r="U35" s="255"/>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row>
    <row r="36" spans="1:90" ht="17.25" customHeight="1" hidden="1">
      <c r="A36" s="243"/>
      <c r="B36" s="243"/>
      <c r="C36" s="243"/>
      <c r="D36" s="243"/>
      <c r="E36" s="243"/>
      <c r="F36" s="243"/>
      <c r="G36" s="243"/>
      <c r="H36" s="243"/>
      <c r="I36" s="243"/>
      <c r="J36" s="243"/>
      <c r="K36" s="243"/>
      <c r="L36" s="243"/>
      <c r="M36" s="243"/>
      <c r="N36" s="243"/>
      <c r="O36" s="243"/>
      <c r="P36" s="243"/>
      <c r="Q36" s="243"/>
      <c r="R36" s="243"/>
      <c r="S36" s="259"/>
      <c r="T36" s="259"/>
      <c r="U36" s="255"/>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row>
    <row r="37" spans="1:90" ht="17.25" customHeight="1" hidden="1">
      <c r="A37" s="243"/>
      <c r="B37" s="243"/>
      <c r="C37" s="243"/>
      <c r="D37" s="243"/>
      <c r="E37" s="243"/>
      <c r="F37" s="243"/>
      <c r="G37" s="243"/>
      <c r="H37" s="243"/>
      <c r="I37" s="243"/>
      <c r="J37" s="243"/>
      <c r="K37" s="243"/>
      <c r="L37" s="243"/>
      <c r="M37" s="243"/>
      <c r="N37" s="243"/>
      <c r="O37" s="243"/>
      <c r="P37" s="243"/>
      <c r="Q37" s="243"/>
      <c r="R37" s="243"/>
      <c r="S37" s="259"/>
      <c r="T37" s="259"/>
      <c r="U37" s="255"/>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43"/>
      <c r="CB37" s="243"/>
      <c r="CC37" s="243"/>
      <c r="CD37" s="243"/>
      <c r="CE37" s="243"/>
      <c r="CF37" s="243"/>
      <c r="CG37" s="243"/>
      <c r="CH37" s="243"/>
      <c r="CI37" s="243"/>
      <c r="CJ37" s="243"/>
      <c r="CK37" s="243"/>
      <c r="CL37" s="243"/>
    </row>
    <row r="38" spans="1:90" ht="17.25" customHeight="1" hidden="1">
      <c r="A38" s="243"/>
      <c r="B38" s="243"/>
      <c r="C38" s="243"/>
      <c r="D38" s="243"/>
      <c r="E38" s="243"/>
      <c r="F38" s="243"/>
      <c r="G38" s="243"/>
      <c r="H38" s="243"/>
      <c r="I38" s="243"/>
      <c r="J38" s="243"/>
      <c r="K38" s="243"/>
      <c r="L38" s="243"/>
      <c r="M38" s="243"/>
      <c r="N38" s="243"/>
      <c r="O38" s="243"/>
      <c r="P38" s="243"/>
      <c r="Q38" s="243"/>
      <c r="R38" s="243"/>
      <c r="S38" s="259"/>
      <c r="T38" s="259"/>
      <c r="U38" s="255"/>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c r="BV38" s="243"/>
      <c r="BW38" s="243"/>
      <c r="BX38" s="243"/>
      <c r="BY38" s="243"/>
      <c r="BZ38" s="243"/>
      <c r="CA38" s="243"/>
      <c r="CB38" s="243"/>
      <c r="CC38" s="243"/>
      <c r="CD38" s="243"/>
      <c r="CE38" s="243"/>
      <c r="CF38" s="243"/>
      <c r="CG38" s="243"/>
      <c r="CH38" s="243"/>
      <c r="CI38" s="243"/>
      <c r="CJ38" s="243"/>
      <c r="CK38" s="243"/>
      <c r="CL38" s="243"/>
    </row>
    <row r="39" spans="1:90" ht="17.25" customHeight="1" hidden="1">
      <c r="A39" s="243"/>
      <c r="B39" s="243"/>
      <c r="C39" s="243"/>
      <c r="D39" s="243"/>
      <c r="E39" s="243"/>
      <c r="F39" s="243"/>
      <c r="G39" s="243"/>
      <c r="H39" s="243"/>
      <c r="I39" s="243"/>
      <c r="J39" s="243"/>
      <c r="K39" s="243"/>
      <c r="L39" s="243"/>
      <c r="M39" s="243"/>
      <c r="N39" s="243"/>
      <c r="O39" s="243"/>
      <c r="P39" s="243"/>
      <c r="Q39" s="243"/>
      <c r="R39" s="243"/>
      <c r="S39" s="259"/>
      <c r="T39" s="259"/>
      <c r="U39" s="255"/>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243"/>
      <c r="CA39" s="243"/>
      <c r="CB39" s="243"/>
      <c r="CC39" s="243"/>
      <c r="CD39" s="243"/>
      <c r="CE39" s="243"/>
      <c r="CF39" s="243"/>
      <c r="CG39" s="243"/>
      <c r="CH39" s="243"/>
      <c r="CI39" s="243"/>
      <c r="CJ39" s="243"/>
      <c r="CK39" s="243"/>
      <c r="CL39" s="243"/>
    </row>
    <row r="40" spans="1:90" ht="17.25" customHeight="1" hidden="1">
      <c r="A40" s="243"/>
      <c r="B40" s="243"/>
      <c r="C40" s="243"/>
      <c r="D40" s="243"/>
      <c r="E40" s="243"/>
      <c r="F40" s="243"/>
      <c r="G40" s="243"/>
      <c r="H40" s="243"/>
      <c r="I40" s="243"/>
      <c r="J40" s="243"/>
      <c r="K40" s="243"/>
      <c r="L40" s="243"/>
      <c r="M40" s="243"/>
      <c r="N40" s="243"/>
      <c r="O40" s="243"/>
      <c r="P40" s="243"/>
      <c r="Q40" s="243"/>
      <c r="R40" s="243"/>
      <c r="S40" s="259"/>
      <c r="T40" s="259"/>
      <c r="U40" s="255"/>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c r="CC40" s="243"/>
      <c r="CD40" s="243"/>
      <c r="CE40" s="243"/>
      <c r="CF40" s="243"/>
      <c r="CG40" s="243"/>
      <c r="CH40" s="243"/>
      <c r="CI40" s="243"/>
      <c r="CJ40" s="243"/>
      <c r="CK40" s="243"/>
      <c r="CL40" s="243"/>
    </row>
    <row r="41" spans="1:90" ht="17.25" customHeight="1" hidden="1">
      <c r="A41" s="243"/>
      <c r="B41" s="243"/>
      <c r="C41" s="243"/>
      <c r="D41" s="243"/>
      <c r="E41" s="243"/>
      <c r="F41" s="243"/>
      <c r="G41" s="243"/>
      <c r="H41" s="243"/>
      <c r="I41" s="243"/>
      <c r="J41" s="243"/>
      <c r="K41" s="243"/>
      <c r="L41" s="243"/>
      <c r="M41" s="243"/>
      <c r="N41" s="243"/>
      <c r="O41" s="243"/>
      <c r="P41" s="243"/>
      <c r="Q41" s="243"/>
      <c r="R41" s="243"/>
      <c r="S41" s="259"/>
      <c r="T41" s="259"/>
      <c r="U41" s="255"/>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c r="CD41" s="243"/>
      <c r="CE41" s="243"/>
      <c r="CF41" s="243"/>
      <c r="CG41" s="243"/>
      <c r="CH41" s="243"/>
      <c r="CI41" s="243"/>
      <c r="CJ41" s="243"/>
      <c r="CK41" s="243"/>
      <c r="CL41" s="243"/>
    </row>
    <row r="42" spans="1:90" ht="17.25" customHeight="1" hidden="1">
      <c r="A42" s="243"/>
      <c r="B42" s="243"/>
      <c r="C42" s="243"/>
      <c r="D42" s="243"/>
      <c r="E42" s="243"/>
      <c r="F42" s="243"/>
      <c r="G42" s="243"/>
      <c r="H42" s="243"/>
      <c r="I42" s="243"/>
      <c r="J42" s="243"/>
      <c r="K42" s="243"/>
      <c r="L42" s="243"/>
      <c r="M42" s="243"/>
      <c r="N42" s="243"/>
      <c r="O42" s="243"/>
      <c r="P42" s="243"/>
      <c r="Q42" s="243"/>
      <c r="R42" s="243"/>
      <c r="S42" s="259"/>
      <c r="T42" s="259"/>
      <c r="U42" s="255"/>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row>
    <row r="43" spans="1:90" ht="17.25" customHeight="1" hidden="1">
      <c r="A43" s="243"/>
      <c r="B43" s="243"/>
      <c r="C43" s="243"/>
      <c r="D43" s="243"/>
      <c r="E43" s="243"/>
      <c r="F43" s="243"/>
      <c r="G43" s="243"/>
      <c r="H43" s="243"/>
      <c r="I43" s="243"/>
      <c r="J43" s="243"/>
      <c r="K43" s="243"/>
      <c r="L43" s="243"/>
      <c r="M43" s="243"/>
      <c r="N43" s="243"/>
      <c r="O43" s="243"/>
      <c r="P43" s="243"/>
      <c r="Q43" s="243"/>
      <c r="R43" s="243"/>
      <c r="S43" s="259"/>
      <c r="T43" s="259"/>
      <c r="U43" s="255"/>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row>
    <row r="44" spans="1:90" ht="17.25" customHeight="1" hidden="1">
      <c r="A44" s="243"/>
      <c r="B44" s="243"/>
      <c r="C44" s="243"/>
      <c r="D44" s="243"/>
      <c r="E44" s="243"/>
      <c r="F44" s="243"/>
      <c r="G44" s="243"/>
      <c r="H44" s="243"/>
      <c r="I44" s="243"/>
      <c r="J44" s="243"/>
      <c r="K44" s="243"/>
      <c r="L44" s="243"/>
      <c r="M44" s="243"/>
      <c r="N44" s="243"/>
      <c r="O44" s="243"/>
      <c r="P44" s="243"/>
      <c r="Q44" s="243"/>
      <c r="R44" s="243"/>
      <c r="S44" s="259"/>
      <c r="T44" s="259"/>
      <c r="U44" s="255"/>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c r="CF44" s="243"/>
      <c r="CG44" s="243"/>
      <c r="CH44" s="243"/>
      <c r="CI44" s="243"/>
      <c r="CJ44" s="243"/>
      <c r="CK44" s="243"/>
      <c r="CL44" s="243"/>
    </row>
    <row r="45" spans="1:90" ht="17.25" customHeight="1" hidden="1">
      <c r="A45" s="243"/>
      <c r="B45" s="243"/>
      <c r="C45" s="243"/>
      <c r="D45" s="243"/>
      <c r="E45" s="243"/>
      <c r="F45" s="243"/>
      <c r="G45" s="243"/>
      <c r="H45" s="243"/>
      <c r="I45" s="243"/>
      <c r="J45" s="243"/>
      <c r="K45" s="243"/>
      <c r="L45" s="243"/>
      <c r="M45" s="243"/>
      <c r="N45" s="243"/>
      <c r="O45" s="243"/>
      <c r="P45" s="243"/>
      <c r="Q45" s="243"/>
      <c r="R45" s="243"/>
      <c r="S45" s="259"/>
      <c r="T45" s="259"/>
      <c r="U45" s="255"/>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c r="CF45" s="243"/>
      <c r="CG45" s="243"/>
      <c r="CH45" s="243"/>
      <c r="CI45" s="243"/>
      <c r="CJ45" s="243"/>
      <c r="CK45" s="243"/>
      <c r="CL45" s="243"/>
    </row>
    <row r="46" spans="1:90" ht="17.25" customHeight="1" hidden="1">
      <c r="A46" s="243"/>
      <c r="B46" s="243"/>
      <c r="C46" s="243"/>
      <c r="D46" s="243"/>
      <c r="E46" s="243"/>
      <c r="F46" s="243"/>
      <c r="G46" s="243"/>
      <c r="H46" s="243"/>
      <c r="I46" s="243"/>
      <c r="J46" s="243"/>
      <c r="K46" s="243"/>
      <c r="L46" s="243"/>
      <c r="M46" s="243"/>
      <c r="N46" s="243"/>
      <c r="O46" s="243"/>
      <c r="P46" s="243"/>
      <c r="Q46" s="243"/>
      <c r="R46" s="243"/>
      <c r="S46" s="259"/>
      <c r="T46" s="259"/>
      <c r="U46" s="255"/>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row>
    <row r="47" spans="1:90" ht="17.25" customHeight="1" hidden="1">
      <c r="A47" s="243"/>
      <c r="B47" s="243"/>
      <c r="C47" s="243"/>
      <c r="D47" s="243"/>
      <c r="E47" s="243"/>
      <c r="F47" s="243"/>
      <c r="G47" s="243"/>
      <c r="H47" s="243"/>
      <c r="I47" s="243"/>
      <c r="J47" s="243"/>
      <c r="K47" s="243"/>
      <c r="L47" s="243"/>
      <c r="M47" s="243"/>
      <c r="N47" s="243"/>
      <c r="O47" s="243"/>
      <c r="P47" s="243"/>
      <c r="Q47" s="243"/>
      <c r="R47" s="243"/>
      <c r="S47" s="259"/>
      <c r="T47" s="259"/>
      <c r="U47" s="255"/>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row>
    <row r="48" spans="1:90" ht="17.25" customHeight="1" hidden="1">
      <c r="A48" s="243"/>
      <c r="B48" s="243"/>
      <c r="C48" s="243"/>
      <c r="D48" s="243"/>
      <c r="E48" s="243"/>
      <c r="F48" s="243"/>
      <c r="G48" s="243"/>
      <c r="H48" s="243"/>
      <c r="I48" s="243"/>
      <c r="J48" s="243"/>
      <c r="K48" s="243"/>
      <c r="L48" s="243"/>
      <c r="M48" s="243"/>
      <c r="N48" s="243"/>
      <c r="O48" s="243"/>
      <c r="P48" s="243"/>
      <c r="Q48" s="243"/>
      <c r="R48" s="243"/>
      <c r="S48" s="259"/>
      <c r="T48" s="259"/>
      <c r="U48" s="255"/>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row>
    <row r="49" spans="1:90" ht="17.25" customHeight="1" hidden="1">
      <c r="A49" s="243"/>
      <c r="B49" s="243"/>
      <c r="C49" s="243"/>
      <c r="D49" s="243"/>
      <c r="E49" s="243"/>
      <c r="F49" s="243"/>
      <c r="G49" s="243"/>
      <c r="H49" s="243"/>
      <c r="I49" s="243"/>
      <c r="J49" s="243"/>
      <c r="K49" s="243"/>
      <c r="L49" s="243"/>
      <c r="M49" s="243"/>
      <c r="N49" s="243"/>
      <c r="O49" s="243"/>
      <c r="P49" s="243"/>
      <c r="Q49" s="243"/>
      <c r="R49" s="243"/>
      <c r="S49" s="259"/>
      <c r="T49" s="259"/>
      <c r="U49" s="255"/>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c r="CI49" s="243"/>
      <c r="CJ49" s="243"/>
      <c r="CK49" s="243"/>
      <c r="CL49" s="243"/>
    </row>
    <row r="50" spans="1:90" ht="17.25" customHeight="1" hidden="1">
      <c r="A50" s="243"/>
      <c r="B50" s="243"/>
      <c r="C50" s="243"/>
      <c r="D50" s="243"/>
      <c r="E50" s="243"/>
      <c r="F50" s="243"/>
      <c r="G50" s="243"/>
      <c r="H50" s="243"/>
      <c r="I50" s="243"/>
      <c r="J50" s="243"/>
      <c r="K50" s="243"/>
      <c r="L50" s="243"/>
      <c r="M50" s="243"/>
      <c r="N50" s="243"/>
      <c r="O50" s="243"/>
      <c r="P50" s="243"/>
      <c r="Q50" s="243"/>
      <c r="R50" s="243"/>
      <c r="S50" s="259"/>
      <c r="T50" s="259"/>
      <c r="U50" s="255"/>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c r="CG50" s="243"/>
      <c r="CH50" s="243"/>
      <c r="CI50" s="243"/>
      <c r="CJ50" s="243"/>
      <c r="CK50" s="243"/>
      <c r="CL50" s="243"/>
    </row>
    <row r="51" spans="1:90" ht="17.25" customHeight="1" hidden="1">
      <c r="A51" s="243"/>
      <c r="B51" s="243"/>
      <c r="C51" s="243"/>
      <c r="D51" s="243"/>
      <c r="E51" s="243"/>
      <c r="F51" s="243"/>
      <c r="G51" s="243"/>
      <c r="H51" s="243"/>
      <c r="I51" s="243"/>
      <c r="J51" s="243"/>
      <c r="K51" s="243"/>
      <c r="L51" s="243"/>
      <c r="M51" s="243"/>
      <c r="N51" s="243"/>
      <c r="O51" s="243"/>
      <c r="P51" s="243"/>
      <c r="Q51" s="243"/>
      <c r="R51" s="243"/>
      <c r="S51" s="259"/>
      <c r="T51" s="259"/>
      <c r="U51" s="255"/>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c r="CF51" s="243"/>
      <c r="CG51" s="243"/>
      <c r="CH51" s="243"/>
      <c r="CI51" s="243"/>
      <c r="CJ51" s="243"/>
      <c r="CK51" s="243"/>
      <c r="CL51" s="243"/>
    </row>
    <row r="52" spans="1:90" ht="17.25" customHeight="1" hidden="1">
      <c r="A52" s="243"/>
      <c r="B52" s="243"/>
      <c r="C52" s="243"/>
      <c r="D52" s="243"/>
      <c r="E52" s="243"/>
      <c r="F52" s="243"/>
      <c r="G52" s="243"/>
      <c r="H52" s="243"/>
      <c r="I52" s="243"/>
      <c r="J52" s="243"/>
      <c r="K52" s="243"/>
      <c r="L52" s="243"/>
      <c r="M52" s="243"/>
      <c r="N52" s="243"/>
      <c r="O52" s="243"/>
      <c r="P52" s="243"/>
      <c r="Q52" s="243"/>
      <c r="R52" s="243"/>
      <c r="S52" s="259"/>
      <c r="T52" s="259"/>
      <c r="U52" s="255"/>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c r="CF52" s="243"/>
      <c r="CG52" s="243"/>
      <c r="CH52" s="243"/>
      <c r="CI52" s="243"/>
      <c r="CJ52" s="243"/>
      <c r="CK52" s="243"/>
      <c r="CL52" s="243"/>
    </row>
    <row r="53" spans="1:85" ht="17.25" customHeight="1" hidden="1">
      <c r="A53" s="243"/>
      <c r="B53" s="243"/>
      <c r="C53" s="243"/>
      <c r="D53" s="243"/>
      <c r="E53" s="243"/>
      <c r="F53" s="243"/>
      <c r="G53" s="243"/>
      <c r="H53" s="243"/>
      <c r="I53" s="243"/>
      <c r="J53" s="243"/>
      <c r="K53" s="243"/>
      <c r="L53" s="243"/>
      <c r="M53" s="243"/>
      <c r="N53" s="243"/>
      <c r="O53" s="243"/>
      <c r="P53" s="243"/>
      <c r="Q53" s="243"/>
      <c r="R53" s="243"/>
      <c r="S53" s="265"/>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c r="CF53" s="243"/>
      <c r="CG53" s="243"/>
    </row>
    <row r="54" spans="1:85" ht="17.25" customHeight="1" hidden="1">
      <c r="A54" s="243"/>
      <c r="B54" s="243"/>
      <c r="C54" s="243"/>
      <c r="D54" s="243"/>
      <c r="E54" s="243"/>
      <c r="F54" s="243"/>
      <c r="G54" s="243"/>
      <c r="H54" s="243"/>
      <c r="I54" s="243"/>
      <c r="J54" s="243"/>
      <c r="K54" s="243"/>
      <c r="L54" s="243"/>
      <c r="M54" s="243"/>
      <c r="N54" s="243"/>
      <c r="O54" s="243"/>
      <c r="P54" s="243"/>
      <c r="Q54" s="243"/>
      <c r="R54" s="243"/>
      <c r="S54" s="265"/>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row>
    <row r="55" spans="1:85" ht="17.25" customHeight="1" hidden="1">
      <c r="A55" s="243"/>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c r="CG55" s="243"/>
    </row>
    <row r="56" spans="1:85" ht="17.25" customHeight="1" hidden="1">
      <c r="A56" s="243"/>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row>
    <row r="57" spans="1:85" ht="17.25" customHeight="1" hidden="1">
      <c r="A57" s="243"/>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c r="CF57" s="243"/>
      <c r="CG57" s="243"/>
    </row>
    <row r="58" spans="1:85" ht="17.25" customHeight="1" hidden="1">
      <c r="A58" s="243"/>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row>
    <row r="59" spans="1:90" ht="17.25" customHeight="1" hidden="1">
      <c r="A59" s="243"/>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row>
    <row r="60" spans="1:90" ht="17.25" customHeight="1" hidden="1">
      <c r="A60" s="243"/>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c r="CF60" s="243"/>
      <c r="CG60" s="243"/>
      <c r="CH60" s="243"/>
      <c r="CI60" s="243"/>
      <c r="CJ60" s="243"/>
      <c r="CK60" s="243"/>
      <c r="CL60" s="243"/>
    </row>
    <row r="61" spans="1:90" ht="17.25" customHeight="1" hidden="1">
      <c r="A61" s="243"/>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c r="CF61" s="243"/>
      <c r="CG61" s="243"/>
      <c r="CH61" s="243"/>
      <c r="CI61" s="243"/>
      <c r="CJ61" s="243"/>
      <c r="CK61" s="243"/>
      <c r="CL61" s="243"/>
    </row>
    <row r="62" spans="1:90" ht="17.25" customHeight="1" hidden="1">
      <c r="A62" s="243"/>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c r="CF62" s="243"/>
      <c r="CG62" s="243"/>
      <c r="CH62" s="243"/>
      <c r="CI62" s="243"/>
      <c r="CJ62" s="243"/>
      <c r="CK62" s="243"/>
      <c r="CL62" s="243"/>
    </row>
    <row r="63" spans="1:90" ht="17.25" customHeight="1" hidden="1">
      <c r="A63" s="243"/>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c r="CF63" s="243"/>
      <c r="CG63" s="243"/>
      <c r="CH63" s="243"/>
      <c r="CI63" s="243"/>
      <c r="CJ63" s="243"/>
      <c r="CK63" s="243"/>
      <c r="CL63" s="243"/>
    </row>
    <row r="64" spans="1:90" ht="17.25" customHeight="1" hidden="1">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c r="CF64" s="243"/>
      <c r="CG64" s="243"/>
      <c r="CH64" s="243"/>
      <c r="CI64" s="243"/>
      <c r="CJ64" s="243"/>
      <c r="CK64" s="243"/>
      <c r="CL64" s="243"/>
    </row>
    <row r="65" spans="1:90" ht="17.25" customHeight="1" hidden="1">
      <c r="A65" s="243"/>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row>
    <row r="66" spans="1:90" ht="17.25" customHeight="1" hidden="1">
      <c r="A66" s="243"/>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c r="CF66" s="243"/>
      <c r="CG66" s="243"/>
      <c r="CH66" s="243"/>
      <c r="CI66" s="243"/>
      <c r="CJ66" s="243"/>
      <c r="CK66" s="243"/>
      <c r="CL66" s="243"/>
    </row>
    <row r="67" spans="1:90" ht="17.25" customHeight="1" hidden="1">
      <c r="A67" s="243"/>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c r="CF67" s="243"/>
      <c r="CG67" s="243"/>
      <c r="CH67" s="243"/>
      <c r="CI67" s="243"/>
      <c r="CJ67" s="243"/>
      <c r="CK67" s="243"/>
      <c r="CL67" s="243"/>
    </row>
    <row r="68" spans="1:90" ht="17.25" customHeight="1" hidden="1">
      <c r="A68" s="243"/>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c r="CF68" s="243"/>
      <c r="CG68" s="243"/>
      <c r="CH68" s="243"/>
      <c r="CI68" s="243"/>
      <c r="CJ68" s="243"/>
      <c r="CK68" s="243"/>
      <c r="CL68" s="243"/>
    </row>
    <row r="69" spans="1:90" ht="17.25" customHeight="1" hidden="1">
      <c r="A69" s="243"/>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row>
    <row r="70" spans="1:90" ht="17.25" customHeight="1" hidden="1">
      <c r="A70" s="243"/>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row>
    <row r="71" spans="1:90" ht="17.25" customHeight="1" hidden="1">
      <c r="A71" s="243"/>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c r="CF71" s="243"/>
      <c r="CG71" s="243"/>
      <c r="CH71" s="243"/>
      <c r="CI71" s="243"/>
      <c r="CJ71" s="243"/>
      <c r="CK71" s="243"/>
      <c r="CL71" s="243"/>
    </row>
    <row r="72" spans="1:90" ht="17.25" customHeight="1" hidden="1">
      <c r="A72" s="243"/>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c r="CF72" s="243"/>
      <c r="CG72" s="243"/>
      <c r="CH72" s="243"/>
      <c r="CI72" s="243"/>
      <c r="CJ72" s="243"/>
      <c r="CK72" s="243"/>
      <c r="CL72" s="243"/>
    </row>
    <row r="73" spans="1:90" ht="17.25" customHeight="1" hidden="1">
      <c r="A73" s="243"/>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c r="CF73" s="243"/>
      <c r="CG73" s="243"/>
      <c r="CH73" s="243"/>
      <c r="CI73" s="243"/>
      <c r="CJ73" s="243"/>
      <c r="CK73" s="243"/>
      <c r="CL73" s="243"/>
    </row>
    <row r="74" spans="1:90" ht="17.25" customHeight="1" hidden="1">
      <c r="A74" s="243"/>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c r="CF74" s="243"/>
      <c r="CG74" s="243"/>
      <c r="CH74" s="243"/>
      <c r="CI74" s="243"/>
      <c r="CJ74" s="243"/>
      <c r="CK74" s="243"/>
      <c r="CL74" s="243"/>
    </row>
    <row r="75" spans="1:90" ht="17.25" customHeight="1" hidden="1">
      <c r="A75" s="243"/>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c r="CF75" s="243"/>
      <c r="CG75" s="243"/>
      <c r="CH75" s="243"/>
      <c r="CI75" s="243"/>
      <c r="CJ75" s="243"/>
      <c r="CK75" s="243"/>
      <c r="CL75" s="243"/>
    </row>
    <row r="76" spans="1:90" ht="17.25" customHeight="1" hidden="1">
      <c r="A76" s="243"/>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c r="CF76" s="243"/>
      <c r="CG76" s="243"/>
      <c r="CH76" s="243"/>
      <c r="CI76" s="243"/>
      <c r="CJ76" s="243"/>
      <c r="CK76" s="243"/>
      <c r="CL76" s="243"/>
    </row>
    <row r="77" spans="1:90" ht="17.25" customHeight="1" hidden="1">
      <c r="A77" s="243"/>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c r="CF77" s="243"/>
      <c r="CG77" s="243"/>
      <c r="CH77" s="243"/>
      <c r="CI77" s="243"/>
      <c r="CJ77" s="243"/>
      <c r="CK77" s="243"/>
      <c r="CL77" s="243"/>
    </row>
    <row r="78" spans="1:90" ht="17.25" customHeight="1" hidden="1">
      <c r="A78" s="243"/>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c r="CD78" s="243"/>
      <c r="CE78" s="243"/>
      <c r="CF78" s="243"/>
      <c r="CG78" s="243"/>
      <c r="CH78" s="243"/>
      <c r="CI78" s="243"/>
      <c r="CJ78" s="243"/>
      <c r="CK78" s="243"/>
      <c r="CL78" s="243"/>
    </row>
    <row r="79" spans="1:90" ht="17.25" customHeight="1" hidden="1">
      <c r="A79" s="243"/>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c r="CF79" s="243"/>
      <c r="CG79" s="243"/>
      <c r="CH79" s="243"/>
      <c r="CI79" s="243"/>
      <c r="CJ79" s="243"/>
      <c r="CK79" s="243"/>
      <c r="CL79" s="243"/>
    </row>
    <row r="80" spans="1:90" ht="17.25" customHeight="1" hidden="1">
      <c r="A80" s="243"/>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c r="CF80" s="243"/>
      <c r="CG80" s="243"/>
      <c r="CH80" s="243"/>
      <c r="CI80" s="243"/>
      <c r="CJ80" s="243"/>
      <c r="CK80" s="243"/>
      <c r="CL80" s="243"/>
    </row>
    <row r="81" spans="1:90" ht="17.25" customHeight="1" hidden="1">
      <c r="A81" s="243"/>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c r="CF81" s="243"/>
      <c r="CG81" s="243"/>
      <c r="CH81" s="243"/>
      <c r="CI81" s="243"/>
      <c r="CJ81" s="243"/>
      <c r="CK81" s="243"/>
      <c r="CL81" s="243"/>
    </row>
    <row r="82" spans="1:90" ht="17.25" customHeight="1" hidden="1">
      <c r="A82" s="243"/>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c r="CF82" s="243"/>
      <c r="CG82" s="243"/>
      <c r="CH82" s="243"/>
      <c r="CI82" s="243"/>
      <c r="CJ82" s="243"/>
      <c r="CK82" s="243"/>
      <c r="CL82" s="243"/>
    </row>
    <row r="83" spans="1:90" ht="17.25" customHeight="1" hidden="1">
      <c r="A83" s="243"/>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c r="CF83" s="243"/>
      <c r="CG83" s="243"/>
      <c r="CH83" s="243"/>
      <c r="CI83" s="243"/>
      <c r="CJ83" s="243"/>
      <c r="CK83" s="243"/>
      <c r="CL83" s="243"/>
    </row>
    <row r="84" spans="1:90" ht="17.25" customHeight="1" hidden="1">
      <c r="A84" s="243"/>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c r="CF84" s="243"/>
      <c r="CG84" s="243"/>
      <c r="CH84" s="243"/>
      <c r="CI84" s="243"/>
      <c r="CJ84" s="243"/>
      <c r="CK84" s="243"/>
      <c r="CL84" s="243"/>
    </row>
    <row r="85" spans="1:90" ht="17.25" customHeight="1" hidden="1">
      <c r="A85" s="243"/>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c r="BZ85" s="243"/>
      <c r="CA85" s="243"/>
      <c r="CB85" s="243"/>
      <c r="CC85" s="243"/>
      <c r="CD85" s="243"/>
      <c r="CE85" s="243"/>
      <c r="CF85" s="243"/>
      <c r="CG85" s="243"/>
      <c r="CH85" s="243"/>
      <c r="CI85" s="243"/>
      <c r="CJ85" s="243"/>
      <c r="CK85" s="243"/>
      <c r="CL85" s="243"/>
    </row>
    <row r="86" spans="1:90" ht="17.25" customHeight="1" hidden="1">
      <c r="A86" s="243"/>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c r="BZ86" s="243"/>
      <c r="CA86" s="243"/>
      <c r="CB86" s="243"/>
      <c r="CC86" s="243"/>
      <c r="CD86" s="243"/>
      <c r="CE86" s="243"/>
      <c r="CF86" s="243"/>
      <c r="CG86" s="243"/>
      <c r="CH86" s="243"/>
      <c r="CI86" s="243"/>
      <c r="CJ86" s="243"/>
      <c r="CK86" s="243"/>
      <c r="CL86" s="243"/>
    </row>
    <row r="87" spans="1:90" ht="17.25" customHeight="1" hidden="1">
      <c r="A87" s="243"/>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c r="BZ87" s="243"/>
      <c r="CA87" s="243"/>
      <c r="CB87" s="243"/>
      <c r="CC87" s="243"/>
      <c r="CD87" s="243"/>
      <c r="CE87" s="243"/>
      <c r="CF87" s="243"/>
      <c r="CG87" s="243"/>
      <c r="CH87" s="243"/>
      <c r="CI87" s="243"/>
      <c r="CJ87" s="243"/>
      <c r="CK87" s="243"/>
      <c r="CL87" s="243"/>
    </row>
    <row r="88" spans="1:90" ht="17.25" customHeight="1" hidden="1">
      <c r="A88" s="243"/>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c r="CF88" s="243"/>
      <c r="CG88" s="243"/>
      <c r="CH88" s="243"/>
      <c r="CI88" s="243"/>
      <c r="CJ88" s="243"/>
      <c r="CK88" s="243"/>
      <c r="CL88" s="243"/>
    </row>
    <row r="89" spans="1:90" ht="17.25" customHeight="1" hidden="1">
      <c r="A89" s="243"/>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c r="CF89" s="243"/>
      <c r="CG89" s="243"/>
      <c r="CH89" s="243"/>
      <c r="CI89" s="243"/>
      <c r="CJ89" s="243"/>
      <c r="CK89" s="243"/>
      <c r="CL89" s="243"/>
    </row>
    <row r="90" spans="1:90" ht="17.25" customHeight="1" hidden="1">
      <c r="A90" s="243"/>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c r="CF90" s="243"/>
      <c r="CG90" s="243"/>
      <c r="CH90" s="243"/>
      <c r="CI90" s="243"/>
      <c r="CJ90" s="243"/>
      <c r="CK90" s="243"/>
      <c r="CL90" s="243"/>
    </row>
    <row r="91" spans="1:90" ht="17.25" customHeight="1" hidden="1">
      <c r="A91" s="243"/>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c r="CF91" s="243"/>
      <c r="CG91" s="243"/>
      <c r="CH91" s="243"/>
      <c r="CI91" s="243"/>
      <c r="CJ91" s="243"/>
      <c r="CK91" s="243"/>
      <c r="CL91" s="243"/>
    </row>
    <row r="92" spans="1:90" ht="17.25" customHeight="1" hidden="1">
      <c r="A92" s="243"/>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c r="BZ92" s="243"/>
      <c r="CA92" s="243"/>
      <c r="CB92" s="243"/>
      <c r="CC92" s="243"/>
      <c r="CD92" s="243"/>
      <c r="CE92" s="243"/>
      <c r="CF92" s="243"/>
      <c r="CG92" s="243"/>
      <c r="CH92" s="243"/>
      <c r="CI92" s="243"/>
      <c r="CJ92" s="243"/>
      <c r="CK92" s="243"/>
      <c r="CL92" s="243"/>
    </row>
    <row r="93" spans="1:90" ht="17.25" customHeight="1" hidden="1">
      <c r="A93" s="243"/>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c r="CF93" s="243"/>
      <c r="CG93" s="243"/>
      <c r="CH93" s="243"/>
      <c r="CI93" s="243"/>
      <c r="CJ93" s="243"/>
      <c r="CK93" s="243"/>
      <c r="CL93" s="243"/>
    </row>
    <row r="94" spans="1:90" ht="17.25" customHeight="1" hidden="1">
      <c r="A94" s="243"/>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c r="CF94" s="243"/>
      <c r="CG94" s="243"/>
      <c r="CH94" s="243"/>
      <c r="CI94" s="243"/>
      <c r="CJ94" s="243"/>
      <c r="CK94" s="243"/>
      <c r="CL94" s="243"/>
    </row>
    <row r="95" spans="1:90" ht="17.25" customHeight="1" hidden="1">
      <c r="A95" s="243"/>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c r="CF95" s="243"/>
      <c r="CG95" s="243"/>
      <c r="CH95" s="243"/>
      <c r="CI95" s="243"/>
      <c r="CJ95" s="243"/>
      <c r="CK95" s="243"/>
      <c r="CL95" s="243"/>
    </row>
    <row r="96" spans="1:90" ht="17.25" customHeight="1" hidden="1">
      <c r="A96" s="243"/>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c r="CF96" s="243"/>
      <c r="CG96" s="243"/>
      <c r="CH96" s="243"/>
      <c r="CI96" s="243"/>
      <c r="CJ96" s="243"/>
      <c r="CK96" s="243"/>
      <c r="CL96" s="243"/>
    </row>
    <row r="97" spans="1:90" ht="17.25" customHeight="1" hidden="1">
      <c r="A97" s="243"/>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3"/>
      <c r="CF97" s="243"/>
      <c r="CG97" s="243"/>
      <c r="CH97" s="243"/>
      <c r="CI97" s="243"/>
      <c r="CJ97" s="243"/>
      <c r="CK97" s="243"/>
      <c r="CL97" s="243"/>
    </row>
    <row r="98" spans="1:90" ht="17.25" customHeight="1" hidden="1">
      <c r="A98" s="243"/>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c r="CC98" s="243"/>
      <c r="CD98" s="243"/>
      <c r="CE98" s="243"/>
      <c r="CF98" s="243"/>
      <c r="CG98" s="243"/>
      <c r="CH98" s="243"/>
      <c r="CI98" s="243"/>
      <c r="CJ98" s="243"/>
      <c r="CK98" s="243"/>
      <c r="CL98" s="243"/>
    </row>
    <row r="99" spans="1:90" ht="17.25" customHeight="1" hidden="1">
      <c r="A99" s="243"/>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243"/>
      <c r="CE99" s="243"/>
      <c r="CF99" s="243"/>
      <c r="CG99" s="243"/>
      <c r="CH99" s="243"/>
      <c r="CI99" s="243"/>
      <c r="CJ99" s="243"/>
      <c r="CK99" s="243"/>
      <c r="CL99" s="243"/>
    </row>
    <row r="100" spans="1:90" ht="17.25" customHeight="1" hidden="1">
      <c r="A100" s="243"/>
      <c r="B100" s="243"/>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3"/>
      <c r="CF100" s="243"/>
      <c r="CG100" s="243"/>
      <c r="CH100" s="243"/>
      <c r="CI100" s="243"/>
      <c r="CJ100" s="243"/>
      <c r="CK100" s="243"/>
      <c r="CL100" s="243"/>
    </row>
    <row r="101" spans="1:90" ht="17.25" customHeight="1" hidden="1">
      <c r="A101" s="243"/>
      <c r="B101" s="243"/>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row>
    <row r="102" spans="1:90" ht="17.25" customHeight="1" hidden="1">
      <c r="A102" s="243"/>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3"/>
      <c r="CF102" s="243"/>
      <c r="CG102" s="243"/>
      <c r="CH102" s="243"/>
      <c r="CI102" s="243"/>
      <c r="CJ102" s="243"/>
      <c r="CK102" s="243"/>
      <c r="CL102" s="243"/>
    </row>
    <row r="103" spans="1:90" ht="17.25" customHeight="1" hidden="1">
      <c r="A103" s="243"/>
      <c r="B103" s="243"/>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3"/>
      <c r="CF103" s="243"/>
      <c r="CG103" s="243"/>
      <c r="CH103" s="243"/>
      <c r="CI103" s="243"/>
      <c r="CJ103" s="243"/>
      <c r="CK103" s="243"/>
      <c r="CL103" s="243"/>
    </row>
    <row r="104" spans="1:90" ht="17.25" customHeight="1" hidden="1">
      <c r="A104" s="243"/>
      <c r="B104" s="24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c r="CF104" s="243"/>
      <c r="CG104" s="243"/>
      <c r="CH104" s="243"/>
      <c r="CI104" s="243"/>
      <c r="CJ104" s="243"/>
      <c r="CK104" s="243"/>
      <c r="CL104" s="243"/>
    </row>
    <row r="105" spans="1:90" ht="17.25" customHeight="1" hidden="1">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c r="CF105" s="243"/>
      <c r="CG105" s="243"/>
      <c r="CH105" s="243"/>
      <c r="CI105" s="243"/>
      <c r="CJ105" s="243"/>
      <c r="CK105" s="243"/>
      <c r="CL105" s="243"/>
    </row>
    <row r="106" spans="1:90" ht="17.25" customHeight="1" hidden="1">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c r="CK106" s="243"/>
      <c r="CL106" s="243"/>
    </row>
    <row r="107" spans="1:90" ht="17.25" customHeight="1" hidden="1">
      <c r="A107" s="243"/>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c r="CK107" s="243"/>
      <c r="CL107" s="243"/>
    </row>
    <row r="108" spans="1:90" ht="17.25" customHeight="1" hidden="1">
      <c r="A108" s="243"/>
      <c r="B108" s="243"/>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3"/>
      <c r="CF108" s="243"/>
      <c r="CG108" s="243"/>
      <c r="CH108" s="243"/>
      <c r="CI108" s="243"/>
      <c r="CJ108" s="243"/>
      <c r="CK108" s="243"/>
      <c r="CL108" s="243"/>
    </row>
    <row r="109" spans="1:90" ht="17.25" customHeight="1" hidden="1">
      <c r="A109" s="243"/>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c r="CF109" s="243"/>
      <c r="CG109" s="243"/>
      <c r="CH109" s="243"/>
      <c r="CI109" s="243"/>
      <c r="CJ109" s="243"/>
      <c r="CK109" s="243"/>
      <c r="CL109" s="243"/>
    </row>
    <row r="110" spans="1:90" ht="17.25" customHeight="1" hidden="1">
      <c r="A110" s="243"/>
      <c r="B110" s="243"/>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c r="CF110" s="243"/>
      <c r="CG110" s="243"/>
      <c r="CH110" s="243"/>
      <c r="CI110" s="243"/>
      <c r="CJ110" s="243"/>
      <c r="CK110" s="243"/>
      <c r="CL110" s="243"/>
    </row>
    <row r="111" spans="1:90" ht="17.25" customHeight="1" hidden="1">
      <c r="A111" s="243"/>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c r="CF111" s="243"/>
      <c r="CG111" s="243"/>
      <c r="CH111" s="243"/>
      <c r="CI111" s="243"/>
      <c r="CJ111" s="243"/>
      <c r="CK111" s="243"/>
      <c r="CL111" s="243"/>
    </row>
    <row r="112" spans="1:90" ht="17.25" customHeight="1" hidden="1">
      <c r="A112" s="243"/>
      <c r="B112" s="243"/>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c r="CF112" s="243"/>
      <c r="CG112" s="243"/>
      <c r="CH112" s="243"/>
      <c r="CI112" s="243"/>
      <c r="CJ112" s="243"/>
      <c r="CK112" s="243"/>
      <c r="CL112" s="243"/>
    </row>
    <row r="113" spans="1:90" ht="17.25" customHeight="1" hidden="1">
      <c r="A113" s="243"/>
      <c r="B113" s="24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c r="CF113" s="243"/>
      <c r="CG113" s="243"/>
      <c r="CH113" s="243"/>
      <c r="CI113" s="243"/>
      <c r="CJ113" s="243"/>
      <c r="CK113" s="243"/>
      <c r="CL113" s="243"/>
    </row>
    <row r="114" spans="1:90" ht="17.25" customHeight="1" hidden="1">
      <c r="A114" s="243"/>
      <c r="B114" s="243"/>
      <c r="C114" s="243"/>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c r="CF114" s="243"/>
      <c r="CG114" s="243"/>
      <c r="CH114" s="243"/>
      <c r="CI114" s="243"/>
      <c r="CJ114" s="243"/>
      <c r="CK114" s="243"/>
      <c r="CL114" s="243"/>
    </row>
    <row r="115" spans="1:90" ht="17.25" customHeight="1" hidden="1">
      <c r="A115" s="243"/>
      <c r="B115" s="243"/>
      <c r="C115" s="243"/>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c r="CF115" s="243"/>
      <c r="CG115" s="243"/>
      <c r="CH115" s="243"/>
      <c r="CI115" s="243"/>
      <c r="CJ115" s="243"/>
      <c r="CK115" s="243"/>
      <c r="CL115" s="243"/>
    </row>
    <row r="116" spans="1:90" ht="17.25" customHeight="1" hidden="1">
      <c r="A116" s="243"/>
      <c r="B116" s="243"/>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c r="CF116" s="243"/>
      <c r="CG116" s="243"/>
      <c r="CH116" s="243"/>
      <c r="CI116" s="243"/>
      <c r="CJ116" s="243"/>
      <c r="CK116" s="243"/>
      <c r="CL116" s="243"/>
    </row>
    <row r="117" spans="1:90" ht="17.25" customHeight="1" hidden="1">
      <c r="A117" s="243"/>
      <c r="B117" s="24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c r="CF117" s="243"/>
      <c r="CG117" s="243"/>
      <c r="CH117" s="243"/>
      <c r="CI117" s="243"/>
      <c r="CJ117" s="243"/>
      <c r="CK117" s="243"/>
      <c r="CL117" s="243"/>
    </row>
    <row r="118" spans="1:90" ht="17.25" customHeight="1" hidden="1">
      <c r="A118" s="243"/>
      <c r="B118" s="243"/>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c r="CF118" s="243"/>
      <c r="CG118" s="243"/>
      <c r="CH118" s="243"/>
      <c r="CI118" s="243"/>
      <c r="CJ118" s="243"/>
      <c r="CK118" s="243"/>
      <c r="CL118" s="243"/>
    </row>
    <row r="119" spans="1:90" ht="17.25" customHeight="1" hidden="1">
      <c r="A119" s="243"/>
      <c r="B119" s="243"/>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c r="CF119" s="243"/>
      <c r="CG119" s="243"/>
      <c r="CH119" s="243"/>
      <c r="CI119" s="243"/>
      <c r="CJ119" s="243"/>
      <c r="CK119" s="243"/>
      <c r="CL119" s="243"/>
    </row>
    <row r="120" spans="1:90" ht="17.25" customHeight="1" hidden="1">
      <c r="A120" s="243"/>
      <c r="B120" s="243"/>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c r="CF120" s="243"/>
      <c r="CG120" s="243"/>
      <c r="CH120" s="243"/>
      <c r="CI120" s="243"/>
      <c r="CJ120" s="243"/>
      <c r="CK120" s="243"/>
      <c r="CL120" s="243"/>
    </row>
    <row r="121" spans="1:90" ht="17.25" customHeight="1" hidden="1">
      <c r="A121" s="243"/>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c r="CF121" s="243"/>
      <c r="CG121" s="243"/>
      <c r="CH121" s="243"/>
      <c r="CI121" s="243"/>
      <c r="CJ121" s="243"/>
      <c r="CK121" s="243"/>
      <c r="CL121" s="243"/>
    </row>
    <row r="122" spans="1:90" ht="17.25" customHeight="1" hidden="1">
      <c r="A122" s="243"/>
      <c r="B122" s="243"/>
      <c r="C122" s="243"/>
      <c r="D122" s="243"/>
      <c r="E122" s="243"/>
      <c r="F122" s="243"/>
      <c r="G122" s="243"/>
      <c r="H122" s="243"/>
      <c r="I122" s="243"/>
      <c r="J122" s="243"/>
      <c r="K122" s="243"/>
      <c r="L122" s="243"/>
      <c r="M122" s="243"/>
      <c r="N122" s="243"/>
      <c r="O122" s="243"/>
      <c r="P122" s="243"/>
      <c r="Q122" s="24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c r="CF122" s="243"/>
      <c r="CG122" s="243"/>
      <c r="CH122" s="243"/>
      <c r="CI122" s="243"/>
      <c r="CJ122" s="243"/>
      <c r="CK122" s="243"/>
      <c r="CL122" s="243"/>
    </row>
    <row r="123" spans="1:90" ht="17.25" customHeight="1" hidden="1">
      <c r="A123" s="243"/>
      <c r="B123" s="243"/>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c r="CF123" s="243"/>
      <c r="CG123" s="243"/>
      <c r="CH123" s="243"/>
      <c r="CI123" s="243"/>
      <c r="CJ123" s="243"/>
      <c r="CK123" s="243"/>
      <c r="CL123" s="243"/>
    </row>
    <row r="124" spans="1:90" ht="17.25" customHeight="1" hidden="1">
      <c r="A124" s="243"/>
      <c r="B124" s="243"/>
      <c r="C124" s="243"/>
      <c r="D124" s="243"/>
      <c r="E124" s="243"/>
      <c r="F124" s="243"/>
      <c r="G124" s="243"/>
      <c r="H124" s="243"/>
      <c r="I124" s="243"/>
      <c r="J124" s="243"/>
      <c r="K124" s="243"/>
      <c r="L124" s="243"/>
      <c r="M124" s="243"/>
      <c r="N124" s="243"/>
      <c r="O124" s="243"/>
      <c r="P124" s="243"/>
      <c r="Q124" s="24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c r="CF124" s="243"/>
      <c r="CG124" s="243"/>
      <c r="CH124" s="243"/>
      <c r="CI124" s="243"/>
      <c r="CJ124" s="243"/>
      <c r="CK124" s="243"/>
      <c r="CL124" s="243"/>
    </row>
    <row r="125" spans="1:90" ht="17.25" customHeight="1" hidden="1">
      <c r="A125" s="243"/>
      <c r="B125" s="243"/>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c r="CF125" s="243"/>
      <c r="CG125" s="243"/>
      <c r="CH125" s="243"/>
      <c r="CI125" s="243"/>
      <c r="CJ125" s="243"/>
      <c r="CK125" s="243"/>
      <c r="CL125" s="243"/>
    </row>
    <row r="126" spans="1:90" ht="17.25" customHeight="1" hidden="1">
      <c r="A126" s="243"/>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c r="CF126" s="243"/>
      <c r="CG126" s="243"/>
      <c r="CH126" s="243"/>
      <c r="CI126" s="243"/>
      <c r="CJ126" s="243"/>
      <c r="CK126" s="243"/>
      <c r="CL126" s="243"/>
    </row>
    <row r="127" spans="1:90" ht="17.25" customHeight="1" hidden="1">
      <c r="A127" s="243"/>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c r="CF127" s="243"/>
      <c r="CG127" s="243"/>
      <c r="CH127" s="243"/>
      <c r="CI127" s="243"/>
      <c r="CJ127" s="243"/>
      <c r="CK127" s="243"/>
      <c r="CL127" s="243"/>
    </row>
    <row r="128" spans="1:90" ht="17.25" customHeight="1" hidden="1">
      <c r="A128" s="243"/>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c r="CF128" s="243"/>
      <c r="CG128" s="243"/>
      <c r="CH128" s="243"/>
      <c r="CI128" s="243"/>
      <c r="CJ128" s="243"/>
      <c r="CK128" s="243"/>
      <c r="CL128" s="243"/>
    </row>
    <row r="129" spans="1:90" ht="17.25" customHeight="1" hidden="1">
      <c r="A129" s="243"/>
      <c r="B129" s="243"/>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c r="CF129" s="243"/>
      <c r="CG129" s="243"/>
      <c r="CH129" s="243"/>
      <c r="CI129" s="243"/>
      <c r="CJ129" s="243"/>
      <c r="CK129" s="243"/>
      <c r="CL129" s="243"/>
    </row>
    <row r="130" spans="1:90" ht="17.25" customHeight="1" hidden="1">
      <c r="A130" s="243"/>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c r="CF130" s="243"/>
      <c r="CG130" s="243"/>
      <c r="CH130" s="243"/>
      <c r="CI130" s="243"/>
      <c r="CJ130" s="243"/>
      <c r="CK130" s="243"/>
      <c r="CL130" s="243"/>
    </row>
    <row r="131" spans="1:90" ht="17.25" customHeight="1" hidden="1">
      <c r="A131" s="243"/>
      <c r="B131" s="243"/>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c r="CF131" s="243"/>
      <c r="CG131" s="243"/>
      <c r="CH131" s="243"/>
      <c r="CI131" s="243"/>
      <c r="CJ131" s="243"/>
      <c r="CK131" s="243"/>
      <c r="CL131" s="243"/>
    </row>
    <row r="132" spans="1:90" ht="17.25" customHeight="1" hidden="1">
      <c r="A132" s="243"/>
      <c r="B132" s="243"/>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c r="CF132" s="243"/>
      <c r="CG132" s="243"/>
      <c r="CH132" s="243"/>
      <c r="CI132" s="243"/>
      <c r="CJ132" s="243"/>
      <c r="CK132" s="243"/>
      <c r="CL132" s="243"/>
    </row>
    <row r="133" spans="1:90" ht="17.25" customHeight="1" hidden="1">
      <c r="A133" s="243"/>
      <c r="B133" s="243"/>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row>
    <row r="134" spans="1:90" ht="17.25" customHeight="1" hidden="1">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row>
    <row r="135" spans="1:90" ht="17.25" customHeight="1" hidden="1">
      <c r="A135" s="243"/>
      <c r="B135" s="243"/>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row>
    <row r="136" spans="1:90" ht="17.25" customHeight="1" hidden="1">
      <c r="A136" s="243"/>
      <c r="B136" s="243"/>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c r="CC136" s="243"/>
      <c r="CD136" s="243"/>
      <c r="CE136" s="243"/>
      <c r="CF136" s="243"/>
      <c r="CG136" s="243"/>
      <c r="CH136" s="243"/>
      <c r="CI136" s="243"/>
      <c r="CJ136" s="243"/>
      <c r="CK136" s="243"/>
      <c r="CL136" s="243"/>
    </row>
    <row r="137" spans="1:90" ht="17.25" customHeight="1" hidden="1">
      <c r="A137" s="243"/>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c r="CF137" s="243"/>
      <c r="CG137" s="243"/>
      <c r="CH137" s="243"/>
      <c r="CI137" s="243"/>
      <c r="CJ137" s="243"/>
      <c r="CK137" s="243"/>
      <c r="CL137" s="243"/>
    </row>
    <row r="138" spans="1:90" ht="17.25" customHeight="1" hidden="1">
      <c r="A138" s="243"/>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c r="CF138" s="243"/>
      <c r="CG138" s="243"/>
      <c r="CH138" s="243"/>
      <c r="CI138" s="243"/>
      <c r="CJ138" s="243"/>
      <c r="CK138" s="243"/>
      <c r="CL138" s="243"/>
    </row>
    <row r="139" spans="1:90" ht="17.25" customHeight="1" hidden="1">
      <c r="A139" s="243"/>
      <c r="B139" s="24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c r="CF139" s="243"/>
      <c r="CG139" s="243"/>
      <c r="CH139" s="243"/>
      <c r="CI139" s="243"/>
      <c r="CJ139" s="243"/>
      <c r="CK139" s="243"/>
      <c r="CL139" s="243"/>
    </row>
    <row r="140" spans="1:90" ht="17.25" customHeight="1" hidden="1">
      <c r="A140" s="243"/>
      <c r="B140" s="243"/>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c r="CF140" s="243"/>
      <c r="CG140" s="243"/>
      <c r="CH140" s="243"/>
      <c r="CI140" s="243"/>
      <c r="CJ140" s="243"/>
      <c r="CK140" s="243"/>
      <c r="CL140" s="243"/>
    </row>
    <row r="141" spans="1:90" ht="17.25" customHeight="1" hidden="1">
      <c r="A141" s="243"/>
      <c r="B141" s="24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c r="CF141" s="243"/>
      <c r="CG141" s="243"/>
      <c r="CH141" s="243"/>
      <c r="CI141" s="243"/>
      <c r="CJ141" s="243"/>
      <c r="CK141" s="243"/>
      <c r="CL141" s="243"/>
    </row>
    <row r="142" spans="1:90" ht="17.25" customHeight="1" hidden="1">
      <c r="A142" s="243"/>
      <c r="B142" s="243"/>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c r="CF142" s="243"/>
      <c r="CG142" s="243"/>
      <c r="CH142" s="243"/>
      <c r="CI142" s="243"/>
      <c r="CJ142" s="243"/>
      <c r="CK142" s="243"/>
      <c r="CL142" s="243"/>
    </row>
    <row r="143" spans="1:90" ht="17.25" customHeight="1" hidden="1">
      <c r="A143" s="243"/>
      <c r="B143" s="24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c r="CF143" s="243"/>
      <c r="CG143" s="243"/>
      <c r="CH143" s="243"/>
      <c r="CI143" s="243"/>
      <c r="CJ143" s="243"/>
      <c r="CK143" s="243"/>
      <c r="CL143" s="243"/>
    </row>
    <row r="144" spans="1:90" ht="17.25" customHeight="1" hidden="1">
      <c r="A144" s="243"/>
      <c r="B144" s="243"/>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c r="CF144" s="243"/>
      <c r="CG144" s="243"/>
      <c r="CH144" s="243"/>
      <c r="CI144" s="243"/>
      <c r="CJ144" s="243"/>
      <c r="CK144" s="243"/>
      <c r="CL144" s="243"/>
    </row>
    <row r="145" spans="1:90" ht="17.25" customHeight="1" hidden="1">
      <c r="A145" s="243"/>
      <c r="B145" s="243"/>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c r="CF145" s="243"/>
      <c r="CG145" s="243"/>
      <c r="CH145" s="243"/>
      <c r="CI145" s="243"/>
      <c r="CJ145" s="243"/>
      <c r="CK145" s="243"/>
      <c r="CL145" s="243"/>
    </row>
    <row r="146" spans="1:90" ht="17.25" customHeight="1" hidden="1">
      <c r="A146" s="243"/>
      <c r="B146" s="243"/>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c r="CF146" s="243"/>
      <c r="CG146" s="243"/>
      <c r="CH146" s="243"/>
      <c r="CI146" s="243"/>
      <c r="CJ146" s="243"/>
      <c r="CK146" s="243"/>
      <c r="CL146" s="243"/>
    </row>
    <row r="147" spans="1:90" ht="17.25" customHeight="1" hidden="1">
      <c r="A147" s="243"/>
      <c r="B147" s="24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row>
    <row r="148" spans="1:90" ht="17.25" customHeight="1" hidden="1">
      <c r="A148" s="243"/>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c r="CF148" s="243"/>
      <c r="CG148" s="243"/>
      <c r="CH148" s="243"/>
      <c r="CI148" s="243"/>
      <c r="CJ148" s="243"/>
      <c r="CK148" s="243"/>
      <c r="CL148" s="243"/>
    </row>
    <row r="149" spans="1:90" ht="17.25" customHeight="1" hidden="1">
      <c r="A149" s="243"/>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row>
    <row r="150" spans="1:90" ht="17.25" customHeight="1" hidden="1">
      <c r="A150" s="243"/>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c r="CF150" s="243"/>
      <c r="CG150" s="243"/>
      <c r="CH150" s="243"/>
      <c r="CI150" s="243"/>
      <c r="CJ150" s="243"/>
      <c r="CK150" s="243"/>
      <c r="CL150" s="243"/>
    </row>
    <row r="151" spans="1:90" ht="17.25" customHeight="1" hidden="1">
      <c r="A151" s="243"/>
      <c r="B151" s="24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c r="CF151" s="243"/>
      <c r="CG151" s="243"/>
      <c r="CH151" s="243"/>
      <c r="CI151" s="243"/>
      <c r="CJ151" s="243"/>
      <c r="CK151" s="243"/>
      <c r="CL151" s="243"/>
    </row>
    <row r="152" spans="1:90" ht="17.25" customHeight="1" hidden="1">
      <c r="A152" s="243"/>
      <c r="B152" s="243"/>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c r="CC152" s="243"/>
      <c r="CD152" s="243"/>
      <c r="CE152" s="243"/>
      <c r="CF152" s="243"/>
      <c r="CG152" s="243"/>
      <c r="CH152" s="243"/>
      <c r="CI152" s="243"/>
      <c r="CJ152" s="243"/>
      <c r="CK152" s="243"/>
      <c r="CL152" s="243"/>
    </row>
    <row r="153" spans="1:90" ht="17.25" customHeight="1" hidden="1">
      <c r="A153" s="243"/>
      <c r="B153" s="24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c r="CF153" s="243"/>
      <c r="CG153" s="243"/>
      <c r="CH153" s="243"/>
      <c r="CI153" s="243"/>
      <c r="CJ153" s="243"/>
      <c r="CK153" s="243"/>
      <c r="CL153" s="243"/>
    </row>
    <row r="154" spans="1:90" ht="17.25" customHeight="1" hidden="1">
      <c r="A154" s="243"/>
      <c r="B154" s="243"/>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c r="CC154" s="243"/>
      <c r="CD154" s="243"/>
      <c r="CE154" s="243"/>
      <c r="CF154" s="243"/>
      <c r="CG154" s="243"/>
      <c r="CH154" s="243"/>
      <c r="CI154" s="243"/>
      <c r="CJ154" s="243"/>
      <c r="CK154" s="243"/>
      <c r="CL154" s="243"/>
    </row>
    <row r="155" spans="1:90" ht="17.25" customHeight="1" hidden="1">
      <c r="A155" s="243"/>
      <c r="B155" s="243"/>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c r="CF155" s="243"/>
      <c r="CG155" s="243"/>
      <c r="CH155" s="243"/>
      <c r="CI155" s="243"/>
      <c r="CJ155" s="243"/>
      <c r="CK155" s="243"/>
      <c r="CL155" s="243"/>
    </row>
    <row r="156" spans="1:90" ht="17.25" customHeight="1" hidden="1">
      <c r="A156" s="243"/>
      <c r="B156" s="243"/>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c r="CF156" s="243"/>
      <c r="CG156" s="243"/>
      <c r="CH156" s="243"/>
      <c r="CI156" s="243"/>
      <c r="CJ156" s="243"/>
      <c r="CK156" s="243"/>
      <c r="CL156" s="243"/>
    </row>
    <row r="157" spans="1:90" ht="17.25" customHeight="1" hidden="1">
      <c r="A157" s="243"/>
      <c r="B157" s="243"/>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c r="CF157" s="243"/>
      <c r="CG157" s="243"/>
      <c r="CH157" s="243"/>
      <c r="CI157" s="243"/>
      <c r="CJ157" s="243"/>
      <c r="CK157" s="243"/>
      <c r="CL157" s="243"/>
    </row>
    <row r="158" spans="1:90" ht="17.25" customHeight="1" hidden="1">
      <c r="A158" s="243"/>
      <c r="B158" s="243"/>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c r="CF158" s="243"/>
      <c r="CG158" s="243"/>
      <c r="CH158" s="243"/>
      <c r="CI158" s="243"/>
      <c r="CJ158" s="243"/>
      <c r="CK158" s="243"/>
      <c r="CL158" s="243"/>
    </row>
    <row r="159" spans="1:90" ht="17.25" customHeight="1" hidden="1">
      <c r="A159" s="243"/>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c r="CF159" s="243"/>
      <c r="CG159" s="243"/>
      <c r="CH159" s="243"/>
      <c r="CI159" s="243"/>
      <c r="CJ159" s="243"/>
      <c r="CK159" s="243"/>
      <c r="CL159" s="243"/>
    </row>
    <row r="160" spans="1:90" ht="17.25" customHeight="1" hidden="1">
      <c r="A160" s="243"/>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c r="CF160" s="243"/>
      <c r="CG160" s="243"/>
      <c r="CH160" s="243"/>
      <c r="CI160" s="243"/>
      <c r="CJ160" s="243"/>
      <c r="CK160" s="243"/>
      <c r="CL160" s="243"/>
    </row>
    <row r="161" spans="1:90" ht="17.25" customHeight="1" hidden="1">
      <c r="A161" s="243"/>
      <c r="B161" s="24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c r="CF161" s="243"/>
      <c r="CG161" s="243"/>
      <c r="CH161" s="243"/>
      <c r="CI161" s="243"/>
      <c r="CJ161" s="243"/>
      <c r="CK161" s="243"/>
      <c r="CL161" s="243"/>
    </row>
    <row r="162" spans="1:90" ht="17.25" customHeight="1" hidden="1">
      <c r="A162" s="243"/>
      <c r="B162" s="243"/>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c r="CF162" s="243"/>
      <c r="CG162" s="243"/>
      <c r="CH162" s="243"/>
      <c r="CI162" s="243"/>
      <c r="CJ162" s="243"/>
      <c r="CK162" s="243"/>
      <c r="CL162" s="243"/>
    </row>
    <row r="163" spans="1:90" ht="17.25" customHeight="1" hidden="1">
      <c r="A163" s="243"/>
      <c r="B163" s="243"/>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c r="CC163" s="243"/>
      <c r="CD163" s="243"/>
      <c r="CE163" s="243"/>
      <c r="CF163" s="243"/>
      <c r="CG163" s="243"/>
      <c r="CH163" s="243"/>
      <c r="CI163" s="243"/>
      <c r="CJ163" s="243"/>
      <c r="CK163" s="243"/>
      <c r="CL163" s="243"/>
    </row>
    <row r="164" spans="1:90" ht="17.25" customHeight="1" hidden="1">
      <c r="A164" s="243"/>
      <c r="B164" s="243"/>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c r="CF164" s="243"/>
      <c r="CG164" s="243"/>
      <c r="CH164" s="243"/>
      <c r="CI164" s="243"/>
      <c r="CJ164" s="243"/>
      <c r="CK164" s="243"/>
      <c r="CL164" s="243"/>
    </row>
    <row r="165" spans="1:90" ht="17.25" customHeight="1" hidden="1">
      <c r="A165" s="243"/>
      <c r="B165" s="243"/>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c r="CC165" s="243"/>
      <c r="CD165" s="243"/>
      <c r="CE165" s="243"/>
      <c r="CF165" s="243"/>
      <c r="CG165" s="243"/>
      <c r="CH165" s="243"/>
      <c r="CI165" s="243"/>
      <c r="CJ165" s="243"/>
      <c r="CK165" s="243"/>
      <c r="CL165" s="243"/>
    </row>
    <row r="166" spans="1:90" ht="17.25" customHeight="1" hidden="1">
      <c r="A166" s="243"/>
      <c r="B166" s="243"/>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c r="CC166" s="243"/>
      <c r="CD166" s="243"/>
      <c r="CE166" s="243"/>
      <c r="CF166" s="243"/>
      <c r="CG166" s="243"/>
      <c r="CH166" s="243"/>
      <c r="CI166" s="243"/>
      <c r="CJ166" s="243"/>
      <c r="CK166" s="243"/>
      <c r="CL166" s="243"/>
    </row>
    <row r="167" spans="1:90" ht="17.25" customHeight="1" hidden="1">
      <c r="A167" s="243"/>
      <c r="B167" s="243"/>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c r="CF167" s="243"/>
      <c r="CG167" s="243"/>
      <c r="CH167" s="243"/>
      <c r="CI167" s="243"/>
      <c r="CJ167" s="243"/>
      <c r="CK167" s="243"/>
      <c r="CL167" s="243"/>
    </row>
    <row r="168" spans="1:90" ht="17.25" customHeight="1" hidden="1">
      <c r="A168" s="243"/>
      <c r="B168" s="243"/>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c r="CC168" s="243"/>
      <c r="CD168" s="243"/>
      <c r="CE168" s="243"/>
      <c r="CF168" s="243"/>
      <c r="CG168" s="243"/>
      <c r="CH168" s="243"/>
      <c r="CI168" s="243"/>
      <c r="CJ168" s="243"/>
      <c r="CK168" s="243"/>
      <c r="CL168" s="243"/>
    </row>
    <row r="169" spans="1:90" ht="17.25" customHeight="1" hidden="1">
      <c r="A169" s="243"/>
      <c r="B169" s="243"/>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c r="CC169" s="243"/>
      <c r="CD169" s="243"/>
      <c r="CE169" s="243"/>
      <c r="CF169" s="243"/>
      <c r="CG169" s="243"/>
      <c r="CH169" s="243"/>
      <c r="CI169" s="243"/>
      <c r="CJ169" s="243"/>
      <c r="CK169" s="243"/>
      <c r="CL169" s="243"/>
    </row>
    <row r="170" spans="1:90" ht="17.25" customHeight="1" hidden="1">
      <c r="A170" s="243"/>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c r="CF170" s="243"/>
      <c r="CG170" s="243"/>
      <c r="CH170" s="243"/>
      <c r="CI170" s="243"/>
      <c r="CJ170" s="243"/>
      <c r="CK170" s="243"/>
      <c r="CL170" s="243"/>
    </row>
    <row r="171" spans="1:90" ht="17.25" customHeight="1" hidden="1">
      <c r="A171" s="243"/>
      <c r="B171" s="24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c r="CF171" s="243"/>
      <c r="CG171" s="243"/>
      <c r="CH171" s="243"/>
      <c r="CI171" s="243"/>
      <c r="CJ171" s="243"/>
      <c r="CK171" s="243"/>
      <c r="CL171" s="243"/>
    </row>
    <row r="172" spans="1:90" ht="17.25" customHeight="1" hidden="1">
      <c r="A172" s="243"/>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c r="CF172" s="243"/>
      <c r="CG172" s="243"/>
      <c r="CH172" s="243"/>
      <c r="CI172" s="243"/>
      <c r="CJ172" s="243"/>
      <c r="CK172" s="243"/>
      <c r="CL172" s="243"/>
    </row>
    <row r="173" spans="1:90" ht="17.25" customHeight="1" hidden="1">
      <c r="A173" s="243"/>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c r="CF173" s="243"/>
      <c r="CG173" s="243"/>
      <c r="CH173" s="243"/>
      <c r="CI173" s="243"/>
      <c r="CJ173" s="243"/>
      <c r="CK173" s="243"/>
      <c r="CL173" s="243"/>
    </row>
    <row r="174" spans="1:90" ht="17.25" customHeight="1" hidden="1">
      <c r="A174" s="243"/>
      <c r="B174" s="243"/>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c r="CC174" s="243"/>
      <c r="CD174" s="243"/>
      <c r="CE174" s="243"/>
      <c r="CF174" s="243"/>
      <c r="CG174" s="243"/>
      <c r="CH174" s="243"/>
      <c r="CI174" s="243"/>
      <c r="CJ174" s="243"/>
      <c r="CK174" s="243"/>
      <c r="CL174" s="243"/>
    </row>
    <row r="175" spans="1:90" ht="17.25" customHeight="1" hidden="1">
      <c r="A175" s="243"/>
      <c r="B175" s="243"/>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c r="CF175" s="243"/>
      <c r="CG175" s="243"/>
      <c r="CH175" s="243"/>
      <c r="CI175" s="243"/>
      <c r="CJ175" s="243"/>
      <c r="CK175" s="243"/>
      <c r="CL175" s="243"/>
    </row>
    <row r="176" spans="1:90" ht="17.25" customHeight="1" hidden="1">
      <c r="A176" s="243"/>
      <c r="B176" s="243"/>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c r="CF176" s="243"/>
      <c r="CG176" s="243"/>
      <c r="CH176" s="243"/>
      <c r="CI176" s="243"/>
      <c r="CJ176" s="243"/>
      <c r="CK176" s="243"/>
      <c r="CL176" s="243"/>
    </row>
    <row r="177" spans="1:90" ht="17.25" customHeight="1" hidden="1">
      <c r="A177" s="243"/>
      <c r="B177" s="243"/>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c r="CF177" s="243"/>
      <c r="CG177" s="243"/>
      <c r="CH177" s="243"/>
      <c r="CI177" s="243"/>
      <c r="CJ177" s="243"/>
      <c r="CK177" s="243"/>
      <c r="CL177" s="243"/>
    </row>
    <row r="178" spans="1:90" ht="17.25" customHeight="1" hidden="1">
      <c r="A178" s="243"/>
      <c r="B178" s="243"/>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c r="CF178" s="243"/>
      <c r="CG178" s="243"/>
      <c r="CH178" s="243"/>
      <c r="CI178" s="243"/>
      <c r="CJ178" s="243"/>
      <c r="CK178" s="243"/>
      <c r="CL178" s="243"/>
    </row>
    <row r="179" spans="1:90" ht="17.25" customHeight="1" hidden="1">
      <c r="A179" s="243"/>
      <c r="B179" s="243"/>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c r="CC179" s="243"/>
      <c r="CD179" s="243"/>
      <c r="CE179" s="243"/>
      <c r="CF179" s="243"/>
      <c r="CG179" s="243"/>
      <c r="CH179" s="243"/>
      <c r="CI179" s="243"/>
      <c r="CJ179" s="243"/>
      <c r="CK179" s="243"/>
      <c r="CL179" s="243"/>
    </row>
    <row r="180" spans="1:90" ht="17.25" customHeight="1" hidden="1">
      <c r="A180" s="243"/>
      <c r="B180" s="243"/>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c r="CF180" s="243"/>
      <c r="CG180" s="243"/>
      <c r="CH180" s="243"/>
      <c r="CI180" s="243"/>
      <c r="CJ180" s="243"/>
      <c r="CK180" s="243"/>
      <c r="CL180" s="243"/>
    </row>
    <row r="181" spans="1:90" ht="17.25" customHeight="1" hidden="1">
      <c r="A181" s="243"/>
      <c r="B181" s="243"/>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c r="CF181" s="243"/>
      <c r="CG181" s="243"/>
      <c r="CH181" s="243"/>
      <c r="CI181" s="243"/>
      <c r="CJ181" s="243"/>
      <c r="CK181" s="243"/>
      <c r="CL181" s="243"/>
    </row>
    <row r="182" spans="1:90" ht="17.25" customHeight="1" hidden="1">
      <c r="A182" s="243"/>
      <c r="B182" s="243"/>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c r="CF182" s="243"/>
      <c r="CG182" s="243"/>
      <c r="CH182" s="243"/>
      <c r="CI182" s="243"/>
      <c r="CJ182" s="243"/>
      <c r="CK182" s="243"/>
      <c r="CL182" s="243"/>
    </row>
    <row r="183" spans="1:90" ht="17.25" customHeight="1" hidden="1">
      <c r="A183" s="243"/>
      <c r="B183" s="243"/>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c r="CF183" s="243"/>
      <c r="CG183" s="243"/>
      <c r="CH183" s="243"/>
      <c r="CI183" s="243"/>
      <c r="CJ183" s="243"/>
      <c r="CK183" s="243"/>
      <c r="CL183" s="243"/>
    </row>
    <row r="184" spans="1:90" ht="17.25" customHeight="1" hidden="1">
      <c r="A184" s="243"/>
      <c r="B184" s="243"/>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c r="CF184" s="243"/>
      <c r="CG184" s="243"/>
      <c r="CH184" s="243"/>
      <c r="CI184" s="243"/>
      <c r="CJ184" s="243"/>
      <c r="CK184" s="243"/>
      <c r="CL184" s="243"/>
    </row>
    <row r="185" spans="1:90" ht="17.25" customHeight="1" hidden="1">
      <c r="A185" s="243"/>
      <c r="B185" s="243"/>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c r="CF185" s="243"/>
      <c r="CG185" s="243"/>
      <c r="CH185" s="243"/>
      <c r="CI185" s="243"/>
      <c r="CJ185" s="243"/>
      <c r="CK185" s="243"/>
      <c r="CL185" s="243"/>
    </row>
    <row r="186" spans="1:90" ht="17.25" customHeight="1" hidden="1">
      <c r="A186" s="243"/>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c r="CF186" s="243"/>
      <c r="CG186" s="243"/>
      <c r="CH186" s="243"/>
      <c r="CI186" s="243"/>
      <c r="CJ186" s="243"/>
      <c r="CK186" s="243"/>
      <c r="CL186" s="243"/>
    </row>
    <row r="187" spans="1:90" ht="17.25" customHeight="1" hidden="1">
      <c r="A187" s="243"/>
      <c r="B187" s="24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c r="CF187" s="243"/>
      <c r="CG187" s="243"/>
      <c r="CH187" s="243"/>
      <c r="CI187" s="243"/>
      <c r="CJ187" s="243"/>
      <c r="CK187" s="243"/>
      <c r="CL187" s="243"/>
    </row>
    <row r="188" spans="1:90" ht="17.25" customHeight="1" hidden="1">
      <c r="A188" s="243"/>
      <c r="B188" s="243"/>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c r="CF188" s="243"/>
      <c r="CG188" s="243"/>
      <c r="CH188" s="243"/>
      <c r="CI188" s="243"/>
      <c r="CJ188" s="243"/>
      <c r="CK188" s="243"/>
      <c r="CL188" s="243"/>
    </row>
    <row r="189" spans="1:90" ht="17.25" customHeight="1" hidden="1">
      <c r="A189" s="243"/>
      <c r="B189" s="243"/>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c r="CF189" s="243"/>
      <c r="CG189" s="243"/>
      <c r="CH189" s="243"/>
      <c r="CI189" s="243"/>
      <c r="CJ189" s="243"/>
      <c r="CK189" s="243"/>
      <c r="CL189" s="243"/>
    </row>
    <row r="190" spans="1:90" ht="17.25" customHeight="1" hidden="1">
      <c r="A190" s="243"/>
      <c r="B190" s="243"/>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c r="CF190" s="243"/>
      <c r="CG190" s="243"/>
      <c r="CH190" s="243"/>
      <c r="CI190" s="243"/>
      <c r="CJ190" s="243"/>
      <c r="CK190" s="243"/>
      <c r="CL190" s="243"/>
    </row>
    <row r="191" spans="1:90" ht="17.25" customHeight="1" hidden="1">
      <c r="A191" s="243"/>
      <c r="B191" s="243"/>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c r="CC191" s="243"/>
      <c r="CD191" s="243"/>
      <c r="CE191" s="243"/>
      <c r="CF191" s="243"/>
      <c r="CG191" s="243"/>
      <c r="CH191" s="243"/>
      <c r="CI191" s="243"/>
      <c r="CJ191" s="243"/>
      <c r="CK191" s="243"/>
      <c r="CL191" s="243"/>
    </row>
    <row r="192" spans="1:90" ht="17.25" customHeight="1" hidden="1">
      <c r="A192" s="243"/>
      <c r="B192" s="243"/>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c r="CC192" s="243"/>
      <c r="CD192" s="243"/>
      <c r="CE192" s="243"/>
      <c r="CF192" s="243"/>
      <c r="CG192" s="243"/>
      <c r="CH192" s="243"/>
      <c r="CI192" s="243"/>
      <c r="CJ192" s="243"/>
      <c r="CK192" s="243"/>
      <c r="CL192" s="243"/>
    </row>
    <row r="193" spans="1:90" ht="17.25" customHeight="1" hidden="1">
      <c r="A193" s="243"/>
      <c r="B193" s="243"/>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c r="CF193" s="243"/>
      <c r="CG193" s="243"/>
      <c r="CH193" s="243"/>
      <c r="CI193" s="243"/>
      <c r="CJ193" s="243"/>
      <c r="CK193" s="243"/>
      <c r="CL193" s="243"/>
    </row>
    <row r="194" spans="1:90" ht="17.25" customHeight="1" hidden="1">
      <c r="A194" s="243"/>
      <c r="B194" s="243"/>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c r="CF194" s="243"/>
      <c r="CG194" s="243"/>
      <c r="CH194" s="243"/>
      <c r="CI194" s="243"/>
      <c r="CJ194" s="243"/>
      <c r="CK194" s="243"/>
      <c r="CL194" s="243"/>
    </row>
    <row r="195" spans="1:90" ht="17.25" customHeight="1" hidden="1">
      <c r="A195" s="243"/>
      <c r="B195" s="243"/>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c r="CF195" s="243"/>
      <c r="CG195" s="243"/>
      <c r="CH195" s="243"/>
      <c r="CI195" s="243"/>
      <c r="CJ195" s="243"/>
      <c r="CK195" s="243"/>
      <c r="CL195" s="243"/>
    </row>
    <row r="196" spans="1:90" ht="17.25" customHeight="1" hidden="1">
      <c r="A196" s="243"/>
      <c r="B196" s="243"/>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c r="CF196" s="243"/>
      <c r="CG196" s="243"/>
      <c r="CH196" s="243"/>
      <c r="CI196" s="243"/>
      <c r="CJ196" s="243"/>
      <c r="CK196" s="243"/>
      <c r="CL196" s="243"/>
    </row>
    <row r="197" spans="1:90" ht="17.25" customHeight="1" hidden="1">
      <c r="A197" s="243"/>
      <c r="B197" s="243"/>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c r="CF197" s="243"/>
      <c r="CG197" s="243"/>
      <c r="CH197" s="243"/>
      <c r="CI197" s="243"/>
      <c r="CJ197" s="243"/>
      <c r="CK197" s="243"/>
      <c r="CL197" s="243"/>
    </row>
    <row r="198" spans="1:90" ht="17.25" customHeight="1" hidden="1">
      <c r="A198" s="243"/>
      <c r="B198" s="243"/>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c r="CF198" s="243"/>
      <c r="CG198" s="243"/>
      <c r="CH198" s="243"/>
      <c r="CI198" s="243"/>
      <c r="CJ198" s="243"/>
      <c r="CK198" s="243"/>
      <c r="CL198" s="243"/>
    </row>
    <row r="199" spans="1:90" ht="17.25" customHeight="1" hidden="1">
      <c r="A199" s="243"/>
      <c r="B199" s="243"/>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c r="CF199" s="243"/>
      <c r="CG199" s="243"/>
      <c r="CH199" s="243"/>
      <c r="CI199" s="243"/>
      <c r="CJ199" s="243"/>
      <c r="CK199" s="243"/>
      <c r="CL199" s="243"/>
    </row>
    <row r="200" spans="1:90" ht="17.25" customHeight="1" hidden="1">
      <c r="A200" s="243"/>
      <c r="B200" s="243"/>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c r="CC200" s="243"/>
      <c r="CD200" s="243"/>
      <c r="CE200" s="243"/>
      <c r="CF200" s="243"/>
      <c r="CG200" s="243"/>
      <c r="CH200" s="243"/>
      <c r="CI200" s="243"/>
      <c r="CJ200" s="243"/>
      <c r="CK200" s="243"/>
      <c r="CL200" s="243"/>
    </row>
    <row r="201" spans="1:90" ht="17.25" customHeight="1" hidden="1">
      <c r="A201" s="243"/>
      <c r="B201" s="243"/>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c r="CF201" s="243"/>
      <c r="CG201" s="243"/>
      <c r="CH201" s="243"/>
      <c r="CI201" s="243"/>
      <c r="CJ201" s="243"/>
      <c r="CK201" s="243"/>
      <c r="CL201" s="243"/>
    </row>
    <row r="202" spans="1:90" ht="17.25" customHeight="1" hidden="1">
      <c r="A202" s="243"/>
      <c r="B202" s="243"/>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c r="CF202" s="243"/>
      <c r="CG202" s="243"/>
      <c r="CH202" s="243"/>
      <c r="CI202" s="243"/>
      <c r="CJ202" s="243"/>
      <c r="CK202" s="243"/>
      <c r="CL202" s="243"/>
    </row>
    <row r="203" spans="1:90" ht="17.25" customHeight="1" hidden="1">
      <c r="A203" s="243"/>
      <c r="B203" s="243"/>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c r="CF203" s="243"/>
      <c r="CG203" s="243"/>
      <c r="CH203" s="243"/>
      <c r="CI203" s="243"/>
      <c r="CJ203" s="243"/>
      <c r="CK203" s="243"/>
      <c r="CL203" s="243"/>
    </row>
    <row r="204" spans="1:90" ht="17.25" customHeight="1" hidden="1">
      <c r="A204" s="243"/>
      <c r="B204" s="243"/>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c r="CF204" s="243"/>
      <c r="CG204" s="243"/>
      <c r="CH204" s="243"/>
      <c r="CI204" s="243"/>
      <c r="CJ204" s="243"/>
      <c r="CK204" s="243"/>
      <c r="CL204" s="243"/>
    </row>
    <row r="205" spans="1:90" ht="17.25" customHeight="1" hidden="1">
      <c r="A205" s="243"/>
      <c r="B205" s="243"/>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c r="CF205" s="243"/>
      <c r="CG205" s="243"/>
      <c r="CH205" s="243"/>
      <c r="CI205" s="243"/>
      <c r="CJ205" s="243"/>
      <c r="CK205" s="243"/>
      <c r="CL205" s="243"/>
    </row>
    <row r="206" spans="1:90" ht="17.25" customHeight="1" hidden="1">
      <c r="A206" s="243"/>
      <c r="B206" s="243"/>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c r="CF206" s="243"/>
      <c r="CG206" s="243"/>
      <c r="CH206" s="243"/>
      <c r="CI206" s="243"/>
      <c r="CJ206" s="243"/>
      <c r="CK206" s="243"/>
      <c r="CL206" s="243"/>
    </row>
    <row r="207" spans="1:90" ht="17.25" customHeight="1" hidden="1">
      <c r="A207" s="243"/>
      <c r="B207" s="243"/>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c r="CF207" s="243"/>
      <c r="CG207" s="243"/>
      <c r="CH207" s="243"/>
      <c r="CI207" s="243"/>
      <c r="CJ207" s="243"/>
      <c r="CK207" s="243"/>
      <c r="CL207" s="243"/>
    </row>
    <row r="208" spans="1:90" ht="17.25" customHeight="1" hidden="1">
      <c r="A208" s="243"/>
      <c r="B208" s="243"/>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c r="CF208" s="243"/>
      <c r="CG208" s="243"/>
      <c r="CH208" s="243"/>
      <c r="CI208" s="243"/>
      <c r="CJ208" s="243"/>
      <c r="CK208" s="243"/>
      <c r="CL208" s="243"/>
    </row>
    <row r="209" spans="1:90" ht="17.25" customHeight="1" hidden="1">
      <c r="A209" s="243"/>
      <c r="B209" s="243"/>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c r="CC209" s="243"/>
      <c r="CD209" s="243"/>
      <c r="CE209" s="243"/>
      <c r="CF209" s="243"/>
      <c r="CG209" s="243"/>
      <c r="CH209" s="243"/>
      <c r="CI209" s="243"/>
      <c r="CJ209" s="243"/>
      <c r="CK209" s="243"/>
      <c r="CL209" s="243"/>
    </row>
    <row r="210" spans="1:90" ht="17.25" customHeight="1" hidden="1">
      <c r="A210" s="243"/>
      <c r="B210" s="243"/>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c r="CF210" s="243"/>
      <c r="CG210" s="243"/>
      <c r="CH210" s="243"/>
      <c r="CI210" s="243"/>
      <c r="CJ210" s="243"/>
      <c r="CK210" s="243"/>
      <c r="CL210" s="243"/>
    </row>
    <row r="211" spans="1:90" ht="17.25" customHeight="1" hidden="1">
      <c r="A211" s="243"/>
      <c r="B211" s="243"/>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c r="CF211" s="243"/>
      <c r="CG211" s="243"/>
      <c r="CH211" s="243"/>
      <c r="CI211" s="243"/>
      <c r="CJ211" s="243"/>
      <c r="CK211" s="243"/>
      <c r="CL211" s="243"/>
    </row>
    <row r="212" spans="1:90" ht="17.25" customHeight="1" hidden="1">
      <c r="A212" s="243"/>
      <c r="B212" s="243"/>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c r="CC212" s="243"/>
      <c r="CD212" s="243"/>
      <c r="CE212" s="243"/>
      <c r="CF212" s="243"/>
      <c r="CG212" s="243"/>
      <c r="CH212" s="243"/>
      <c r="CI212" s="243"/>
      <c r="CJ212" s="243"/>
      <c r="CK212" s="243"/>
      <c r="CL212" s="243"/>
    </row>
    <row r="213" spans="1:90" ht="17.25" customHeight="1" hidden="1">
      <c r="A213" s="243"/>
      <c r="B213" s="243"/>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c r="CF213" s="243"/>
      <c r="CG213" s="243"/>
      <c r="CH213" s="243"/>
      <c r="CI213" s="243"/>
      <c r="CJ213" s="243"/>
      <c r="CK213" s="243"/>
      <c r="CL213" s="243"/>
    </row>
    <row r="214" spans="1:90" ht="17.25" customHeight="1" hidden="1">
      <c r="A214" s="243"/>
      <c r="B214" s="243"/>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c r="CF214" s="243"/>
      <c r="CG214" s="243"/>
      <c r="CH214" s="243"/>
      <c r="CI214" s="243"/>
      <c r="CJ214" s="243"/>
      <c r="CK214" s="243"/>
      <c r="CL214" s="243"/>
    </row>
    <row r="215" spans="1:90" ht="17.25" customHeight="1" hidden="1">
      <c r="A215" s="243"/>
      <c r="B215" s="243"/>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c r="CC215" s="243"/>
      <c r="CD215" s="243"/>
      <c r="CE215" s="243"/>
      <c r="CF215" s="243"/>
      <c r="CG215" s="243"/>
      <c r="CH215" s="243"/>
      <c r="CI215" s="243"/>
      <c r="CJ215" s="243"/>
      <c r="CK215" s="243"/>
      <c r="CL215" s="243"/>
    </row>
    <row r="216" spans="1:90" ht="17.25" customHeight="1" hidden="1">
      <c r="A216" s="243"/>
      <c r="B216" s="243"/>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c r="CF216" s="243"/>
      <c r="CG216" s="243"/>
      <c r="CH216" s="243"/>
      <c r="CI216" s="243"/>
      <c r="CJ216" s="243"/>
      <c r="CK216" s="243"/>
      <c r="CL216" s="243"/>
    </row>
    <row r="217" spans="1:90" ht="17.25" customHeight="1" hidden="1">
      <c r="A217" s="243"/>
      <c r="B217" s="243"/>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c r="CF217" s="243"/>
      <c r="CG217" s="243"/>
      <c r="CH217" s="243"/>
      <c r="CI217" s="243"/>
      <c r="CJ217" s="243"/>
      <c r="CK217" s="243"/>
      <c r="CL217" s="243"/>
    </row>
    <row r="218" spans="1:90" ht="17.25" customHeight="1" hidden="1">
      <c r="A218" s="243"/>
      <c r="B218" s="243"/>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c r="CF218" s="243"/>
      <c r="CG218" s="243"/>
      <c r="CH218" s="243"/>
      <c r="CI218" s="243"/>
      <c r="CJ218" s="243"/>
      <c r="CK218" s="243"/>
      <c r="CL218" s="243"/>
    </row>
    <row r="219" spans="1:90" ht="17.25" customHeight="1" hidden="1">
      <c r="A219" s="243"/>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c r="CF219" s="243"/>
      <c r="CG219" s="243"/>
      <c r="CH219" s="243"/>
      <c r="CI219" s="243"/>
      <c r="CJ219" s="243"/>
      <c r="CK219" s="243"/>
      <c r="CL219" s="243"/>
    </row>
    <row r="220" spans="1:90" ht="17.25" customHeight="1" hidden="1">
      <c r="A220" s="243"/>
      <c r="B220" s="243"/>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c r="CF220" s="243"/>
      <c r="CG220" s="243"/>
      <c r="CH220" s="243"/>
      <c r="CI220" s="243"/>
      <c r="CJ220" s="243"/>
      <c r="CK220" s="243"/>
      <c r="CL220" s="243"/>
    </row>
    <row r="221" spans="1:90" ht="17.25" customHeight="1" hidden="1">
      <c r="A221" s="243"/>
      <c r="B221" s="243"/>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c r="CF221" s="243"/>
      <c r="CG221" s="243"/>
      <c r="CH221" s="243"/>
      <c r="CI221" s="243"/>
      <c r="CJ221" s="243"/>
      <c r="CK221" s="243"/>
      <c r="CL221" s="243"/>
    </row>
    <row r="222" spans="1:90" ht="17.25" customHeight="1" hidden="1">
      <c r="A222" s="243"/>
      <c r="B222" s="243"/>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c r="BZ222" s="243"/>
      <c r="CA222" s="243"/>
      <c r="CB222" s="243"/>
      <c r="CC222" s="243"/>
      <c r="CD222" s="243"/>
      <c r="CE222" s="243"/>
      <c r="CF222" s="243"/>
      <c r="CG222" s="243"/>
      <c r="CH222" s="243"/>
      <c r="CI222" s="243"/>
      <c r="CJ222" s="243"/>
      <c r="CK222" s="243"/>
      <c r="CL222" s="243"/>
    </row>
    <row r="223" spans="1:90" ht="17.25" customHeight="1" hidden="1">
      <c r="A223" s="243"/>
      <c r="B223" s="243"/>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c r="BZ223" s="243"/>
      <c r="CA223" s="243"/>
      <c r="CB223" s="243"/>
      <c r="CC223" s="243"/>
      <c r="CD223" s="243"/>
      <c r="CE223" s="243"/>
      <c r="CF223" s="243"/>
      <c r="CG223" s="243"/>
      <c r="CH223" s="243"/>
      <c r="CI223" s="243"/>
      <c r="CJ223" s="243"/>
      <c r="CK223" s="243"/>
      <c r="CL223" s="243"/>
    </row>
    <row r="224" spans="1:90" ht="17.25" customHeight="1" hidden="1">
      <c r="A224" s="243"/>
      <c r="B224" s="243"/>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c r="BZ224" s="243"/>
      <c r="CA224" s="243"/>
      <c r="CB224" s="243"/>
      <c r="CC224" s="243"/>
      <c r="CD224" s="243"/>
      <c r="CE224" s="243"/>
      <c r="CF224" s="243"/>
      <c r="CG224" s="243"/>
      <c r="CH224" s="243"/>
      <c r="CI224" s="243"/>
      <c r="CJ224" s="243"/>
      <c r="CK224" s="243"/>
      <c r="CL224" s="243"/>
    </row>
    <row r="225" spans="1:90" ht="17.25" customHeight="1" hidden="1">
      <c r="A225" s="243"/>
      <c r="B225" s="243"/>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c r="BZ225" s="243"/>
      <c r="CA225" s="243"/>
      <c r="CB225" s="243"/>
      <c r="CC225" s="243"/>
      <c r="CD225" s="243"/>
      <c r="CE225" s="243"/>
      <c r="CF225" s="243"/>
      <c r="CG225" s="243"/>
      <c r="CH225" s="243"/>
      <c r="CI225" s="243"/>
      <c r="CJ225" s="243"/>
      <c r="CK225" s="243"/>
      <c r="CL225" s="243"/>
    </row>
    <row r="226" spans="1:90" ht="17.25" customHeight="1" hidden="1">
      <c r="A226" s="243"/>
      <c r="B226" s="243"/>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c r="BZ226" s="243"/>
      <c r="CA226" s="243"/>
      <c r="CB226" s="243"/>
      <c r="CC226" s="243"/>
      <c r="CD226" s="243"/>
      <c r="CE226" s="243"/>
      <c r="CF226" s="243"/>
      <c r="CG226" s="243"/>
      <c r="CH226" s="243"/>
      <c r="CI226" s="243"/>
      <c r="CJ226" s="243"/>
      <c r="CK226" s="243"/>
      <c r="CL226" s="243"/>
    </row>
    <row r="227" spans="1:90" ht="17.25" customHeight="1" hidden="1">
      <c r="A227" s="243"/>
      <c r="B227" s="243"/>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c r="BZ227" s="243"/>
      <c r="CA227" s="243"/>
      <c r="CB227" s="243"/>
      <c r="CC227" s="243"/>
      <c r="CD227" s="243"/>
      <c r="CE227" s="243"/>
      <c r="CF227" s="243"/>
      <c r="CG227" s="243"/>
      <c r="CH227" s="243"/>
      <c r="CI227" s="243"/>
      <c r="CJ227" s="243"/>
      <c r="CK227" s="243"/>
      <c r="CL227" s="243"/>
    </row>
    <row r="228" spans="1:90" ht="17.25" customHeight="1" hidden="1">
      <c r="A228" s="243"/>
      <c r="B228" s="243"/>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c r="BZ228" s="243"/>
      <c r="CA228" s="243"/>
      <c r="CB228" s="243"/>
      <c r="CC228" s="243"/>
      <c r="CD228" s="243"/>
      <c r="CE228" s="243"/>
      <c r="CF228" s="243"/>
      <c r="CG228" s="243"/>
      <c r="CH228" s="243"/>
      <c r="CI228" s="243"/>
      <c r="CJ228" s="243"/>
      <c r="CK228" s="243"/>
      <c r="CL228" s="243"/>
    </row>
    <row r="229" spans="1:90" ht="17.25" customHeight="1" hidden="1">
      <c r="A229" s="243"/>
      <c r="B229" s="243"/>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c r="CC229" s="243"/>
      <c r="CD229" s="243"/>
      <c r="CE229" s="243"/>
      <c r="CF229" s="243"/>
      <c r="CG229" s="243"/>
      <c r="CH229" s="243"/>
      <c r="CI229" s="243"/>
      <c r="CJ229" s="243"/>
      <c r="CK229" s="243"/>
      <c r="CL229" s="243"/>
    </row>
    <row r="230" spans="1:90" ht="17.25" customHeight="1" hidden="1">
      <c r="A230" s="243"/>
      <c r="B230" s="243"/>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c r="BZ230" s="243"/>
      <c r="CA230" s="243"/>
      <c r="CB230" s="243"/>
      <c r="CC230" s="243"/>
      <c r="CD230" s="243"/>
      <c r="CE230" s="243"/>
      <c r="CF230" s="243"/>
      <c r="CG230" s="243"/>
      <c r="CH230" s="243"/>
      <c r="CI230" s="243"/>
      <c r="CJ230" s="243"/>
      <c r="CK230" s="243"/>
      <c r="CL230" s="243"/>
    </row>
    <row r="231" spans="1:90" ht="17.25" customHeight="1" hidden="1">
      <c r="A231" s="243"/>
      <c r="B231" s="243"/>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c r="BZ231" s="243"/>
      <c r="CA231" s="243"/>
      <c r="CB231" s="243"/>
      <c r="CC231" s="243"/>
      <c r="CD231" s="243"/>
      <c r="CE231" s="243"/>
      <c r="CF231" s="243"/>
      <c r="CG231" s="243"/>
      <c r="CH231" s="243"/>
      <c r="CI231" s="243"/>
      <c r="CJ231" s="243"/>
      <c r="CK231" s="243"/>
      <c r="CL231" s="243"/>
    </row>
    <row r="232" spans="1:90" ht="17.25" customHeight="1" hidden="1">
      <c r="A232" s="243"/>
      <c r="B232" s="243"/>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c r="BZ232" s="243"/>
      <c r="CA232" s="243"/>
      <c r="CB232" s="243"/>
      <c r="CC232" s="243"/>
      <c r="CD232" s="243"/>
      <c r="CE232" s="243"/>
      <c r="CF232" s="243"/>
      <c r="CG232" s="243"/>
      <c r="CH232" s="243"/>
      <c r="CI232" s="243"/>
      <c r="CJ232" s="243"/>
      <c r="CK232" s="243"/>
      <c r="CL232" s="243"/>
    </row>
    <row r="233" spans="1:90" ht="17.25" customHeight="1" hidden="1">
      <c r="A233" s="243"/>
      <c r="B233" s="243"/>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c r="BZ233" s="243"/>
      <c r="CA233" s="243"/>
      <c r="CB233" s="243"/>
      <c r="CC233" s="243"/>
      <c r="CD233" s="243"/>
      <c r="CE233" s="243"/>
      <c r="CF233" s="243"/>
      <c r="CG233" s="243"/>
      <c r="CH233" s="243"/>
      <c r="CI233" s="243"/>
      <c r="CJ233" s="243"/>
      <c r="CK233" s="243"/>
      <c r="CL233" s="243"/>
    </row>
    <row r="234" spans="1:90" ht="17.25" customHeight="1" hidden="1">
      <c r="A234" s="243"/>
      <c r="B234" s="243"/>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c r="BZ234" s="243"/>
      <c r="CA234" s="243"/>
      <c r="CB234" s="243"/>
      <c r="CC234" s="243"/>
      <c r="CD234" s="243"/>
      <c r="CE234" s="243"/>
      <c r="CF234" s="243"/>
      <c r="CG234" s="243"/>
      <c r="CH234" s="243"/>
      <c r="CI234" s="243"/>
      <c r="CJ234" s="243"/>
      <c r="CK234" s="243"/>
      <c r="CL234" s="243"/>
    </row>
    <row r="235" spans="1:90" ht="17.25" customHeight="1" hidden="1">
      <c r="A235" s="243"/>
      <c r="B235" s="243"/>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c r="BZ235" s="243"/>
      <c r="CA235" s="243"/>
      <c r="CB235" s="243"/>
      <c r="CC235" s="243"/>
      <c r="CD235" s="243"/>
      <c r="CE235" s="243"/>
      <c r="CF235" s="243"/>
      <c r="CG235" s="243"/>
      <c r="CH235" s="243"/>
      <c r="CI235" s="243"/>
      <c r="CJ235" s="243"/>
      <c r="CK235" s="243"/>
      <c r="CL235" s="243"/>
    </row>
    <row r="236" spans="1:90" ht="17.25" customHeight="1" hidden="1">
      <c r="A236" s="243"/>
      <c r="B236" s="243"/>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c r="BZ236" s="243"/>
      <c r="CA236" s="243"/>
      <c r="CB236" s="243"/>
      <c r="CC236" s="243"/>
      <c r="CD236" s="243"/>
      <c r="CE236" s="243"/>
      <c r="CF236" s="243"/>
      <c r="CG236" s="243"/>
      <c r="CH236" s="243"/>
      <c r="CI236" s="243"/>
      <c r="CJ236" s="243"/>
      <c r="CK236" s="243"/>
      <c r="CL236" s="243"/>
    </row>
    <row r="237" spans="1:90" ht="17.25" customHeight="1" hidden="1">
      <c r="A237" s="243"/>
      <c r="B237" s="243"/>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c r="BZ237" s="243"/>
      <c r="CA237" s="243"/>
      <c r="CB237" s="243"/>
      <c r="CC237" s="243"/>
      <c r="CD237" s="243"/>
      <c r="CE237" s="243"/>
      <c r="CF237" s="243"/>
      <c r="CG237" s="243"/>
      <c r="CH237" s="243"/>
      <c r="CI237" s="243"/>
      <c r="CJ237" s="243"/>
      <c r="CK237" s="243"/>
      <c r="CL237" s="243"/>
    </row>
    <row r="238" spans="1:90" ht="17.25" customHeight="1" hidden="1">
      <c r="A238" s="243"/>
      <c r="B238" s="243"/>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c r="BZ238" s="243"/>
      <c r="CA238" s="243"/>
      <c r="CB238" s="243"/>
      <c r="CC238" s="243"/>
      <c r="CD238" s="243"/>
      <c r="CE238" s="243"/>
      <c r="CF238" s="243"/>
      <c r="CG238" s="243"/>
      <c r="CH238" s="243"/>
      <c r="CI238" s="243"/>
      <c r="CJ238" s="243"/>
      <c r="CK238" s="243"/>
      <c r="CL238" s="243"/>
    </row>
    <row r="239" spans="1:90" ht="17.25" customHeight="1" hidden="1">
      <c r="A239" s="243"/>
      <c r="B239" s="243"/>
      <c r="C239" s="243"/>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3"/>
      <c r="AE239" s="243"/>
      <c r="AF239" s="243"/>
      <c r="AG239" s="243"/>
      <c r="AH239" s="243"/>
      <c r="AI239" s="243"/>
      <c r="AJ239" s="243"/>
      <c r="AK239" s="243"/>
      <c r="AL239" s="243"/>
      <c r="AM239" s="243"/>
      <c r="AN239" s="243"/>
      <c r="AO239" s="243"/>
      <c r="AP239" s="243"/>
      <c r="AQ239" s="243"/>
      <c r="AR239" s="243"/>
      <c r="AS239" s="243"/>
      <c r="AT239" s="243"/>
      <c r="AU239" s="243"/>
      <c r="AV239" s="243"/>
      <c r="AW239" s="243"/>
      <c r="AX239" s="243"/>
      <c r="AY239" s="243"/>
      <c r="AZ239" s="243"/>
      <c r="BA239" s="243"/>
      <c r="BB239" s="243"/>
      <c r="BC239" s="243"/>
      <c r="BD239" s="243"/>
      <c r="BE239" s="243"/>
      <c r="BF239" s="243"/>
      <c r="BG239" s="243"/>
      <c r="BH239" s="243"/>
      <c r="BI239" s="243"/>
      <c r="BJ239" s="243"/>
      <c r="BK239" s="243"/>
      <c r="BL239" s="243"/>
      <c r="BM239" s="243"/>
      <c r="BN239" s="243"/>
      <c r="BO239" s="243"/>
      <c r="BP239" s="243"/>
      <c r="BQ239" s="243"/>
      <c r="BR239" s="243"/>
      <c r="BS239" s="243"/>
      <c r="BT239" s="243"/>
      <c r="BU239" s="243"/>
      <c r="BV239" s="243"/>
      <c r="BW239" s="243"/>
      <c r="BX239" s="243"/>
      <c r="BY239" s="243"/>
      <c r="BZ239" s="243"/>
      <c r="CA239" s="243"/>
      <c r="CB239" s="243"/>
      <c r="CC239" s="243"/>
      <c r="CD239" s="243"/>
      <c r="CE239" s="243"/>
      <c r="CF239" s="243"/>
      <c r="CG239" s="243"/>
      <c r="CH239" s="243"/>
      <c r="CI239" s="243"/>
      <c r="CJ239" s="243"/>
      <c r="CK239" s="243"/>
      <c r="CL239" s="243"/>
    </row>
    <row r="240" spans="1:90" ht="17.25" customHeight="1" hidden="1">
      <c r="A240" s="243"/>
      <c r="B240" s="243"/>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3"/>
      <c r="AE240" s="243"/>
      <c r="AF240" s="243"/>
      <c r="AG240" s="243"/>
      <c r="AH240" s="243"/>
      <c r="AI240" s="243"/>
      <c r="AJ240" s="243"/>
      <c r="AK240" s="243"/>
      <c r="AL240" s="243"/>
      <c r="AM240" s="243"/>
      <c r="AN240" s="243"/>
      <c r="AO240" s="243"/>
      <c r="AP240" s="243"/>
      <c r="AQ240" s="243"/>
      <c r="AR240" s="243"/>
      <c r="AS240" s="243"/>
      <c r="AT240" s="243"/>
      <c r="AU240" s="243"/>
      <c r="AV240" s="243"/>
      <c r="AW240" s="243"/>
      <c r="AX240" s="243"/>
      <c r="AY240" s="243"/>
      <c r="AZ240" s="243"/>
      <c r="BA240" s="243"/>
      <c r="BB240" s="243"/>
      <c r="BC240" s="243"/>
      <c r="BD240" s="243"/>
      <c r="BE240" s="243"/>
      <c r="BF240" s="243"/>
      <c r="BG240" s="243"/>
      <c r="BH240" s="243"/>
      <c r="BI240" s="243"/>
      <c r="BJ240" s="243"/>
      <c r="BK240" s="243"/>
      <c r="BL240" s="243"/>
      <c r="BM240" s="243"/>
      <c r="BN240" s="243"/>
      <c r="BO240" s="243"/>
      <c r="BP240" s="243"/>
      <c r="BQ240" s="243"/>
      <c r="BR240" s="243"/>
      <c r="BS240" s="243"/>
      <c r="BT240" s="243"/>
      <c r="BU240" s="243"/>
      <c r="BV240" s="243"/>
      <c r="BW240" s="243"/>
      <c r="BX240" s="243"/>
      <c r="BY240" s="243"/>
      <c r="BZ240" s="243"/>
      <c r="CA240" s="243"/>
      <c r="CB240" s="243"/>
      <c r="CC240" s="243"/>
      <c r="CD240" s="243"/>
      <c r="CE240" s="243"/>
      <c r="CF240" s="243"/>
      <c r="CG240" s="243"/>
      <c r="CH240" s="243"/>
      <c r="CI240" s="243"/>
      <c r="CJ240" s="243"/>
      <c r="CK240" s="243"/>
      <c r="CL240" s="243"/>
    </row>
    <row r="241" spans="1:90" ht="17.25" customHeight="1" hidden="1">
      <c r="A241" s="243"/>
      <c r="B241" s="243"/>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c r="AB241" s="243"/>
      <c r="AC241" s="243"/>
      <c r="AD241" s="243"/>
      <c r="AE241" s="243"/>
      <c r="AF241" s="243"/>
      <c r="AG241" s="243"/>
      <c r="AH241" s="243"/>
      <c r="AI241" s="243"/>
      <c r="AJ241" s="243"/>
      <c r="AK241" s="243"/>
      <c r="AL241" s="243"/>
      <c r="AM241" s="243"/>
      <c r="AN241" s="243"/>
      <c r="AO241" s="243"/>
      <c r="AP241" s="243"/>
      <c r="AQ241" s="243"/>
      <c r="AR241" s="243"/>
      <c r="AS241" s="243"/>
      <c r="AT241" s="243"/>
      <c r="AU241" s="243"/>
      <c r="AV241" s="243"/>
      <c r="AW241" s="243"/>
      <c r="AX241" s="243"/>
      <c r="AY241" s="243"/>
      <c r="AZ241" s="243"/>
      <c r="BA241" s="243"/>
      <c r="BB241" s="243"/>
      <c r="BC241" s="243"/>
      <c r="BD241" s="243"/>
      <c r="BE241" s="243"/>
      <c r="BF241" s="243"/>
      <c r="BG241" s="243"/>
      <c r="BH241" s="243"/>
      <c r="BI241" s="243"/>
      <c r="BJ241" s="243"/>
      <c r="BK241" s="243"/>
      <c r="BL241" s="243"/>
      <c r="BM241" s="243"/>
      <c r="BN241" s="243"/>
      <c r="BO241" s="243"/>
      <c r="BP241" s="243"/>
      <c r="BQ241" s="243"/>
      <c r="BR241" s="243"/>
      <c r="BS241" s="243"/>
      <c r="BT241" s="243"/>
      <c r="BU241" s="243"/>
      <c r="BV241" s="243"/>
      <c r="BW241" s="243"/>
      <c r="BX241" s="243"/>
      <c r="BY241" s="243"/>
      <c r="BZ241" s="243"/>
      <c r="CA241" s="243"/>
      <c r="CB241" s="243"/>
      <c r="CC241" s="243"/>
      <c r="CD241" s="243"/>
      <c r="CE241" s="243"/>
      <c r="CF241" s="243"/>
      <c r="CG241" s="243"/>
      <c r="CH241" s="243"/>
      <c r="CI241" s="243"/>
      <c r="CJ241" s="243"/>
      <c r="CK241" s="243"/>
      <c r="CL241" s="243"/>
    </row>
    <row r="242" spans="1:90" ht="17.25" customHeight="1" hidden="1">
      <c r="A242" s="243"/>
      <c r="B242" s="243"/>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c r="AE242" s="243"/>
      <c r="AF242" s="243"/>
      <c r="AG242" s="243"/>
      <c r="AH242" s="243"/>
      <c r="AI242" s="243"/>
      <c r="AJ242" s="243"/>
      <c r="AK242" s="243"/>
      <c r="AL242" s="243"/>
      <c r="AM242" s="243"/>
      <c r="AN242" s="243"/>
      <c r="AO242" s="243"/>
      <c r="AP242" s="243"/>
      <c r="AQ242" s="243"/>
      <c r="AR242" s="243"/>
      <c r="AS242" s="243"/>
      <c r="AT242" s="243"/>
      <c r="AU242" s="243"/>
      <c r="AV242" s="243"/>
      <c r="AW242" s="243"/>
      <c r="AX242" s="243"/>
      <c r="AY242" s="243"/>
      <c r="AZ242" s="243"/>
      <c r="BA242" s="243"/>
      <c r="BB242" s="243"/>
      <c r="BC242" s="243"/>
      <c r="BD242" s="243"/>
      <c r="BE242" s="243"/>
      <c r="BF242" s="243"/>
      <c r="BG242" s="243"/>
      <c r="BH242" s="243"/>
      <c r="BI242" s="243"/>
      <c r="BJ242" s="243"/>
      <c r="BK242" s="243"/>
      <c r="BL242" s="243"/>
      <c r="BM242" s="243"/>
      <c r="BN242" s="243"/>
      <c r="BO242" s="243"/>
      <c r="BP242" s="243"/>
      <c r="BQ242" s="243"/>
      <c r="BR242" s="243"/>
      <c r="BS242" s="243"/>
      <c r="BT242" s="243"/>
      <c r="BU242" s="243"/>
      <c r="BV242" s="243"/>
      <c r="BW242" s="243"/>
      <c r="BX242" s="243"/>
      <c r="BY242" s="243"/>
      <c r="BZ242" s="243"/>
      <c r="CA242" s="243"/>
      <c r="CB242" s="243"/>
      <c r="CC242" s="243"/>
      <c r="CD242" s="243"/>
      <c r="CE242" s="243"/>
      <c r="CF242" s="243"/>
      <c r="CG242" s="243"/>
      <c r="CH242" s="243"/>
      <c r="CI242" s="243"/>
      <c r="CJ242" s="243"/>
      <c r="CK242" s="243"/>
      <c r="CL242" s="243"/>
    </row>
    <row r="243" spans="1:90" ht="17.25" customHeight="1" hidden="1">
      <c r="A243" s="243"/>
      <c r="B243" s="243"/>
      <c r="C243" s="243"/>
      <c r="D243" s="243"/>
      <c r="E243" s="243"/>
      <c r="F243" s="243"/>
      <c r="G243" s="243"/>
      <c r="H243" s="243"/>
      <c r="I243" s="243"/>
      <c r="J243" s="243"/>
      <c r="K243" s="243"/>
      <c r="L243" s="243"/>
      <c r="M243" s="243"/>
      <c r="N243" s="243"/>
      <c r="O243" s="243"/>
      <c r="P243" s="243"/>
      <c r="Q243" s="243"/>
      <c r="R243" s="243"/>
      <c r="S243" s="243"/>
      <c r="T243" s="243"/>
      <c r="U243" s="243"/>
      <c r="V243" s="243"/>
      <c r="W243" s="243"/>
      <c r="X243" s="243"/>
      <c r="Y243" s="243"/>
      <c r="Z243" s="243"/>
      <c r="AA243" s="243"/>
      <c r="AB243" s="243"/>
      <c r="AC243" s="243"/>
      <c r="AD243" s="243"/>
      <c r="AE243" s="243"/>
      <c r="AF243" s="243"/>
      <c r="AG243" s="243"/>
      <c r="AH243" s="243"/>
      <c r="AI243" s="243"/>
      <c r="AJ243" s="243"/>
      <c r="AK243" s="243"/>
      <c r="AL243" s="243"/>
      <c r="AM243" s="243"/>
      <c r="AN243" s="243"/>
      <c r="AO243" s="243"/>
      <c r="AP243" s="243"/>
      <c r="AQ243" s="243"/>
      <c r="AR243" s="243"/>
      <c r="AS243" s="243"/>
      <c r="AT243" s="243"/>
      <c r="AU243" s="243"/>
      <c r="AV243" s="243"/>
      <c r="AW243" s="243"/>
      <c r="AX243" s="243"/>
      <c r="AY243" s="243"/>
      <c r="AZ243" s="243"/>
      <c r="BA243" s="243"/>
      <c r="BB243" s="243"/>
      <c r="BC243" s="243"/>
      <c r="BD243" s="243"/>
      <c r="BE243" s="243"/>
      <c r="BF243" s="243"/>
      <c r="BG243" s="243"/>
      <c r="BH243" s="243"/>
      <c r="BI243" s="243"/>
      <c r="BJ243" s="243"/>
      <c r="BK243" s="243"/>
      <c r="BL243" s="243"/>
      <c r="BM243" s="243"/>
      <c r="BN243" s="243"/>
      <c r="BO243" s="243"/>
      <c r="BP243" s="243"/>
      <c r="BQ243" s="243"/>
      <c r="BR243" s="243"/>
      <c r="BS243" s="243"/>
      <c r="BT243" s="243"/>
      <c r="BU243" s="243"/>
      <c r="BV243" s="243"/>
      <c r="BW243" s="243"/>
      <c r="BX243" s="243"/>
      <c r="BY243" s="243"/>
      <c r="BZ243" s="243"/>
      <c r="CA243" s="243"/>
      <c r="CB243" s="243"/>
      <c r="CC243" s="243"/>
      <c r="CD243" s="243"/>
      <c r="CE243" s="243"/>
      <c r="CF243" s="243"/>
      <c r="CG243" s="243"/>
      <c r="CH243" s="243"/>
      <c r="CI243" s="243"/>
      <c r="CJ243" s="243"/>
      <c r="CK243" s="243"/>
      <c r="CL243" s="243"/>
    </row>
    <row r="244" spans="1:90" ht="17.25" customHeight="1" hidden="1">
      <c r="A244" s="243"/>
      <c r="B244" s="243"/>
      <c r="C244" s="243"/>
      <c r="D244" s="243"/>
      <c r="E244" s="243"/>
      <c r="F244" s="243"/>
      <c r="G244" s="243"/>
      <c r="H244" s="243"/>
      <c r="I244" s="243"/>
      <c r="J244" s="243"/>
      <c r="K244" s="243"/>
      <c r="L244" s="243"/>
      <c r="M244" s="243"/>
      <c r="N244" s="243"/>
      <c r="O244" s="243"/>
      <c r="P244" s="243"/>
      <c r="Q244" s="243"/>
      <c r="R244" s="243"/>
      <c r="S244" s="243"/>
      <c r="T244" s="243"/>
      <c r="U244" s="243"/>
      <c r="V244" s="243"/>
      <c r="W244" s="243"/>
      <c r="X244" s="243"/>
      <c r="Y244" s="243"/>
      <c r="Z244" s="243"/>
      <c r="AA244" s="243"/>
      <c r="AB244" s="243"/>
      <c r="AC244" s="243"/>
      <c r="AD244" s="243"/>
      <c r="AE244" s="243"/>
      <c r="AF244" s="243"/>
      <c r="AG244" s="243"/>
      <c r="AH244" s="243"/>
      <c r="AI244" s="243"/>
      <c r="AJ244" s="243"/>
      <c r="AK244" s="243"/>
      <c r="AL244" s="243"/>
      <c r="AM244" s="243"/>
      <c r="AN244" s="243"/>
      <c r="AO244" s="243"/>
      <c r="AP244" s="243"/>
      <c r="AQ244" s="243"/>
      <c r="AR244" s="243"/>
      <c r="AS244" s="243"/>
      <c r="AT244" s="243"/>
      <c r="AU244" s="243"/>
      <c r="AV244" s="243"/>
      <c r="AW244" s="243"/>
      <c r="AX244" s="243"/>
      <c r="AY244" s="243"/>
      <c r="AZ244" s="243"/>
      <c r="BA244" s="243"/>
      <c r="BB244" s="243"/>
      <c r="BC244" s="243"/>
      <c r="BD244" s="243"/>
      <c r="BE244" s="243"/>
      <c r="BF244" s="243"/>
      <c r="BG244" s="243"/>
      <c r="BH244" s="243"/>
      <c r="BI244" s="243"/>
      <c r="BJ244" s="243"/>
      <c r="BK244" s="243"/>
      <c r="BL244" s="243"/>
      <c r="BM244" s="243"/>
      <c r="BN244" s="243"/>
      <c r="BO244" s="243"/>
      <c r="BP244" s="243"/>
      <c r="BQ244" s="243"/>
      <c r="BR244" s="243"/>
      <c r="BS244" s="243"/>
      <c r="BT244" s="243"/>
      <c r="BU244" s="243"/>
      <c r="BV244" s="243"/>
      <c r="BW244" s="243"/>
      <c r="BX244" s="243"/>
      <c r="BY244" s="243"/>
      <c r="BZ244" s="243"/>
      <c r="CA244" s="243"/>
      <c r="CB244" s="243"/>
      <c r="CC244" s="243"/>
      <c r="CD244" s="243"/>
      <c r="CE244" s="243"/>
      <c r="CF244" s="243"/>
      <c r="CG244" s="243"/>
      <c r="CH244" s="243"/>
      <c r="CI244" s="243"/>
      <c r="CJ244" s="243"/>
      <c r="CK244" s="243"/>
      <c r="CL244" s="243"/>
    </row>
    <row r="245" spans="1:90" ht="17.25" customHeight="1" hidden="1">
      <c r="A245" s="243"/>
      <c r="B245" s="243"/>
      <c r="C245" s="243"/>
      <c r="D245" s="243"/>
      <c r="E245" s="243"/>
      <c r="F245" s="243"/>
      <c r="G245" s="243"/>
      <c r="H245" s="243"/>
      <c r="I245" s="243"/>
      <c r="J245" s="243"/>
      <c r="K245" s="243"/>
      <c r="L245" s="243"/>
      <c r="M245" s="243"/>
      <c r="N245" s="243"/>
      <c r="O245" s="243"/>
      <c r="P245" s="243"/>
      <c r="Q245" s="243"/>
      <c r="R245" s="243"/>
      <c r="S245" s="243"/>
      <c r="T245" s="243"/>
      <c r="U245" s="243"/>
      <c r="V245" s="243"/>
      <c r="W245" s="243"/>
      <c r="X245" s="243"/>
      <c r="Y245" s="243"/>
      <c r="Z245" s="243"/>
      <c r="AA245" s="243"/>
      <c r="AB245" s="243"/>
      <c r="AC245" s="243"/>
      <c r="AD245" s="243"/>
      <c r="AE245" s="243"/>
      <c r="AF245" s="243"/>
      <c r="AG245" s="243"/>
      <c r="AH245" s="243"/>
      <c r="AI245" s="243"/>
      <c r="AJ245" s="243"/>
      <c r="AK245" s="243"/>
      <c r="AL245" s="243"/>
      <c r="AM245" s="243"/>
      <c r="AN245" s="243"/>
      <c r="AO245" s="243"/>
      <c r="AP245" s="243"/>
      <c r="AQ245" s="243"/>
      <c r="AR245" s="243"/>
      <c r="AS245" s="243"/>
      <c r="AT245" s="243"/>
      <c r="AU245" s="243"/>
      <c r="AV245" s="243"/>
      <c r="AW245" s="243"/>
      <c r="AX245" s="243"/>
      <c r="AY245" s="243"/>
      <c r="AZ245" s="243"/>
      <c r="BA245" s="243"/>
      <c r="BB245" s="243"/>
      <c r="BC245" s="243"/>
      <c r="BD245" s="243"/>
      <c r="BE245" s="243"/>
      <c r="BF245" s="243"/>
      <c r="BG245" s="243"/>
      <c r="BH245" s="243"/>
      <c r="BI245" s="243"/>
      <c r="BJ245" s="243"/>
      <c r="BK245" s="243"/>
      <c r="BL245" s="243"/>
      <c r="BM245" s="243"/>
      <c r="BN245" s="243"/>
      <c r="BO245" s="243"/>
      <c r="BP245" s="243"/>
      <c r="BQ245" s="243"/>
      <c r="BR245" s="243"/>
      <c r="BS245" s="243"/>
      <c r="BT245" s="243"/>
      <c r="BU245" s="243"/>
      <c r="BV245" s="243"/>
      <c r="BW245" s="243"/>
      <c r="BX245" s="243"/>
      <c r="BY245" s="243"/>
      <c r="BZ245" s="243"/>
      <c r="CA245" s="243"/>
      <c r="CB245" s="243"/>
      <c r="CC245" s="243"/>
      <c r="CD245" s="243"/>
      <c r="CE245" s="243"/>
      <c r="CF245" s="243"/>
      <c r="CG245" s="243"/>
      <c r="CH245" s="243"/>
      <c r="CI245" s="243"/>
      <c r="CJ245" s="243"/>
      <c r="CK245" s="243"/>
      <c r="CL245" s="243"/>
    </row>
    <row r="246" spans="1:90" ht="17.25" customHeight="1" hidden="1">
      <c r="A246" s="243"/>
      <c r="B246" s="243"/>
      <c r="C246" s="243"/>
      <c r="D246" s="243"/>
      <c r="E246" s="243"/>
      <c r="F246" s="243"/>
      <c r="G246" s="243"/>
      <c r="H246" s="243"/>
      <c r="I246" s="243"/>
      <c r="J246" s="243"/>
      <c r="K246" s="243"/>
      <c r="L246" s="243"/>
      <c r="M246" s="243"/>
      <c r="N246" s="243"/>
      <c r="O246" s="243"/>
      <c r="P246" s="243"/>
      <c r="Q246" s="243"/>
      <c r="R246" s="243"/>
      <c r="S246" s="243"/>
      <c r="T246" s="243"/>
      <c r="U246" s="243"/>
      <c r="V246" s="243"/>
      <c r="W246" s="243"/>
      <c r="X246" s="243"/>
      <c r="Y246" s="243"/>
      <c r="Z246" s="243"/>
      <c r="AA246" s="243"/>
      <c r="AB246" s="243"/>
      <c r="AC246" s="243"/>
      <c r="AD246" s="243"/>
      <c r="AE246" s="243"/>
      <c r="AF246" s="243"/>
      <c r="AG246" s="243"/>
      <c r="AH246" s="243"/>
      <c r="AI246" s="243"/>
      <c r="AJ246" s="243"/>
      <c r="AK246" s="243"/>
      <c r="AL246" s="243"/>
      <c r="AM246" s="243"/>
      <c r="AN246" s="243"/>
      <c r="AO246" s="243"/>
      <c r="AP246" s="243"/>
      <c r="AQ246" s="243"/>
      <c r="AR246" s="243"/>
      <c r="AS246" s="243"/>
      <c r="AT246" s="243"/>
      <c r="AU246" s="243"/>
      <c r="AV246" s="243"/>
      <c r="AW246" s="243"/>
      <c r="AX246" s="243"/>
      <c r="AY246" s="243"/>
      <c r="AZ246" s="243"/>
      <c r="BA246" s="243"/>
      <c r="BB246" s="243"/>
      <c r="BC246" s="243"/>
      <c r="BD246" s="243"/>
      <c r="BE246" s="243"/>
      <c r="BF246" s="243"/>
      <c r="BG246" s="243"/>
      <c r="BH246" s="243"/>
      <c r="BI246" s="243"/>
      <c r="BJ246" s="243"/>
      <c r="BK246" s="243"/>
      <c r="BL246" s="243"/>
      <c r="BM246" s="243"/>
      <c r="BN246" s="243"/>
      <c r="BO246" s="243"/>
      <c r="BP246" s="243"/>
      <c r="BQ246" s="243"/>
      <c r="BR246" s="243"/>
      <c r="BS246" s="243"/>
      <c r="BT246" s="243"/>
      <c r="BU246" s="243"/>
      <c r="BV246" s="243"/>
      <c r="BW246" s="243"/>
      <c r="BX246" s="243"/>
      <c r="BY246" s="243"/>
      <c r="BZ246" s="243"/>
      <c r="CA246" s="243"/>
      <c r="CB246" s="243"/>
      <c r="CC246" s="243"/>
      <c r="CD246" s="243"/>
      <c r="CE246" s="243"/>
      <c r="CF246" s="243"/>
      <c r="CG246" s="243"/>
      <c r="CH246" s="243"/>
      <c r="CI246" s="243"/>
      <c r="CJ246" s="243"/>
      <c r="CK246" s="243"/>
      <c r="CL246" s="243"/>
    </row>
    <row r="247" spans="1:90" ht="17.25" customHeight="1" hidden="1">
      <c r="A247" s="243"/>
      <c r="B247" s="243"/>
      <c r="C247" s="243"/>
      <c r="D247" s="243"/>
      <c r="E247" s="243"/>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243"/>
      <c r="AY247" s="243"/>
      <c r="AZ247" s="243"/>
      <c r="BA247" s="243"/>
      <c r="BB247" s="243"/>
      <c r="BC247" s="243"/>
      <c r="BD247" s="243"/>
      <c r="BE247" s="243"/>
      <c r="BF247" s="243"/>
      <c r="BG247" s="243"/>
      <c r="BH247" s="243"/>
      <c r="BI247" s="243"/>
      <c r="BJ247" s="243"/>
      <c r="BK247" s="243"/>
      <c r="BL247" s="243"/>
      <c r="BM247" s="243"/>
      <c r="BN247" s="243"/>
      <c r="BO247" s="243"/>
      <c r="BP247" s="243"/>
      <c r="BQ247" s="243"/>
      <c r="BR247" s="243"/>
      <c r="BS247" s="243"/>
      <c r="BT247" s="243"/>
      <c r="BU247" s="243"/>
      <c r="BV247" s="243"/>
      <c r="BW247" s="243"/>
      <c r="BX247" s="243"/>
      <c r="BY247" s="243"/>
      <c r="BZ247" s="243"/>
      <c r="CA247" s="243"/>
      <c r="CB247" s="243"/>
      <c r="CC247" s="243"/>
      <c r="CD247" s="243"/>
      <c r="CE247" s="243"/>
      <c r="CF247" s="243"/>
      <c r="CG247" s="243"/>
      <c r="CH247" s="243"/>
      <c r="CI247" s="243"/>
      <c r="CJ247" s="243"/>
      <c r="CK247" s="243"/>
      <c r="CL247" s="243"/>
    </row>
    <row r="248" spans="1:90" ht="17.25" customHeight="1" hidden="1">
      <c r="A248" s="243"/>
      <c r="B248" s="243"/>
      <c r="C248" s="243"/>
      <c r="D248" s="243"/>
      <c r="E248" s="243"/>
      <c r="F248" s="243"/>
      <c r="G248" s="243"/>
      <c r="H248" s="243"/>
      <c r="I248" s="243"/>
      <c r="J248" s="243"/>
      <c r="K248" s="243"/>
      <c r="L248" s="243"/>
      <c r="M248" s="243"/>
      <c r="N248" s="243"/>
      <c r="O248" s="243"/>
      <c r="P248" s="243"/>
      <c r="Q248" s="243"/>
      <c r="R248" s="243"/>
      <c r="S248" s="243"/>
      <c r="T248" s="243"/>
      <c r="U248" s="243"/>
      <c r="V248" s="243"/>
      <c r="W248" s="243"/>
      <c r="X248" s="243"/>
      <c r="Y248" s="243"/>
      <c r="Z248" s="243"/>
      <c r="AA248" s="243"/>
      <c r="AB248" s="243"/>
      <c r="AC248" s="243"/>
      <c r="AD248" s="243"/>
      <c r="AE248" s="243"/>
      <c r="AF248" s="243"/>
      <c r="AG248" s="243"/>
      <c r="AH248" s="243"/>
      <c r="AI248" s="243"/>
      <c r="AJ248" s="243"/>
      <c r="AK248" s="243"/>
      <c r="AL248" s="243"/>
      <c r="AM248" s="243"/>
      <c r="AN248" s="243"/>
      <c r="AO248" s="243"/>
      <c r="AP248" s="243"/>
      <c r="AQ248" s="243"/>
      <c r="AR248" s="243"/>
      <c r="AS248" s="243"/>
      <c r="AT248" s="243"/>
      <c r="AU248" s="243"/>
      <c r="AV248" s="243"/>
      <c r="AW248" s="243"/>
      <c r="AX248" s="243"/>
      <c r="AY248" s="243"/>
      <c r="AZ248" s="243"/>
      <c r="BA248" s="243"/>
      <c r="BB248" s="243"/>
      <c r="BC248" s="243"/>
      <c r="BD248" s="243"/>
      <c r="BE248" s="243"/>
      <c r="BF248" s="243"/>
      <c r="BG248" s="243"/>
      <c r="BH248" s="243"/>
      <c r="BI248" s="243"/>
      <c r="BJ248" s="243"/>
      <c r="BK248" s="243"/>
      <c r="BL248" s="243"/>
      <c r="BM248" s="243"/>
      <c r="BN248" s="243"/>
      <c r="BO248" s="243"/>
      <c r="BP248" s="243"/>
      <c r="BQ248" s="243"/>
      <c r="BR248" s="243"/>
      <c r="BS248" s="243"/>
      <c r="BT248" s="243"/>
      <c r="BU248" s="243"/>
      <c r="BV248" s="243"/>
      <c r="BW248" s="243"/>
      <c r="BX248" s="243"/>
      <c r="BY248" s="243"/>
      <c r="BZ248" s="243"/>
      <c r="CA248" s="243"/>
      <c r="CB248" s="243"/>
      <c r="CC248" s="243"/>
      <c r="CD248" s="243"/>
      <c r="CE248" s="243"/>
      <c r="CF248" s="243"/>
      <c r="CG248" s="243"/>
      <c r="CH248" s="243"/>
      <c r="CI248" s="243"/>
      <c r="CJ248" s="243"/>
      <c r="CK248" s="243"/>
      <c r="CL248" s="243"/>
    </row>
    <row r="249" spans="1:90" ht="17.25" customHeight="1" hidden="1">
      <c r="A249" s="243"/>
      <c r="B249" s="243"/>
      <c r="C249" s="243"/>
      <c r="D249" s="243"/>
      <c r="E249" s="243"/>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c r="AM249" s="243"/>
      <c r="AN249" s="243"/>
      <c r="AO249" s="243"/>
      <c r="AP249" s="243"/>
      <c r="AQ249" s="243"/>
      <c r="AR249" s="243"/>
      <c r="AS249" s="243"/>
      <c r="AT249" s="243"/>
      <c r="AU249" s="243"/>
      <c r="AV249" s="243"/>
      <c r="AW249" s="243"/>
      <c r="AX249" s="243"/>
      <c r="AY249" s="243"/>
      <c r="AZ249" s="243"/>
      <c r="BA249" s="243"/>
      <c r="BB249" s="243"/>
      <c r="BC249" s="243"/>
      <c r="BD249" s="243"/>
      <c r="BE249" s="243"/>
      <c r="BF249" s="243"/>
      <c r="BG249" s="243"/>
      <c r="BH249" s="243"/>
      <c r="BI249" s="243"/>
      <c r="BJ249" s="243"/>
      <c r="BK249" s="243"/>
      <c r="BL249" s="243"/>
      <c r="BM249" s="243"/>
      <c r="BN249" s="243"/>
      <c r="BO249" s="243"/>
      <c r="BP249" s="243"/>
      <c r="BQ249" s="243"/>
      <c r="BR249" s="243"/>
      <c r="BS249" s="243"/>
      <c r="BT249" s="243"/>
      <c r="BU249" s="243"/>
      <c r="BV249" s="243"/>
      <c r="BW249" s="243"/>
      <c r="BX249" s="243"/>
      <c r="BY249" s="243"/>
      <c r="BZ249" s="243"/>
      <c r="CA249" s="243"/>
      <c r="CB249" s="243"/>
      <c r="CC249" s="243"/>
      <c r="CD249" s="243"/>
      <c r="CE249" s="243"/>
      <c r="CF249" s="243"/>
      <c r="CG249" s="243"/>
      <c r="CH249" s="243"/>
      <c r="CI249" s="243"/>
      <c r="CJ249" s="243"/>
      <c r="CK249" s="243"/>
      <c r="CL249" s="243"/>
    </row>
    <row r="250" spans="1:90" ht="17.25" customHeight="1" hidden="1">
      <c r="A250" s="243"/>
      <c r="B250" s="243"/>
      <c r="C250" s="243"/>
      <c r="D250" s="243"/>
      <c r="E250" s="243"/>
      <c r="F250" s="243"/>
      <c r="G250" s="243"/>
      <c r="H250" s="243"/>
      <c r="I250" s="243"/>
      <c r="J250" s="243"/>
      <c r="K250" s="243"/>
      <c r="L250" s="243"/>
      <c r="M250" s="243"/>
      <c r="N250" s="243"/>
      <c r="O250" s="243"/>
      <c r="P250" s="243"/>
      <c r="Q250" s="243"/>
      <c r="R250" s="243"/>
      <c r="S250" s="243"/>
      <c r="T250" s="243"/>
      <c r="U250" s="243"/>
      <c r="V250" s="243"/>
      <c r="W250" s="243"/>
      <c r="X250" s="243"/>
      <c r="Y250" s="243"/>
      <c r="Z250" s="243"/>
      <c r="AA250" s="243"/>
      <c r="AB250" s="243"/>
      <c r="AC250" s="243"/>
      <c r="AD250" s="243"/>
      <c r="AE250" s="243"/>
      <c r="AF250" s="243"/>
      <c r="AG250" s="243"/>
      <c r="AH250" s="243"/>
      <c r="AI250" s="243"/>
      <c r="AJ250" s="243"/>
      <c r="AK250" s="243"/>
      <c r="AL250" s="243"/>
      <c r="AM250" s="243"/>
      <c r="AN250" s="243"/>
      <c r="AO250" s="243"/>
      <c r="AP250" s="243"/>
      <c r="AQ250" s="243"/>
      <c r="AR250" s="243"/>
      <c r="AS250" s="243"/>
      <c r="AT250" s="243"/>
      <c r="AU250" s="243"/>
      <c r="AV250" s="243"/>
      <c r="AW250" s="243"/>
      <c r="AX250" s="243"/>
      <c r="AY250" s="243"/>
      <c r="AZ250" s="243"/>
      <c r="BA250" s="243"/>
      <c r="BB250" s="243"/>
      <c r="BC250" s="243"/>
      <c r="BD250" s="243"/>
      <c r="BE250" s="243"/>
      <c r="BF250" s="243"/>
      <c r="BG250" s="243"/>
      <c r="BH250" s="243"/>
      <c r="BI250" s="243"/>
      <c r="BJ250" s="243"/>
      <c r="BK250" s="243"/>
      <c r="BL250" s="243"/>
      <c r="BM250" s="243"/>
      <c r="BN250" s="243"/>
      <c r="BO250" s="243"/>
      <c r="BP250" s="243"/>
      <c r="BQ250" s="243"/>
      <c r="BR250" s="243"/>
      <c r="BS250" s="243"/>
      <c r="BT250" s="243"/>
      <c r="BU250" s="243"/>
      <c r="BV250" s="243"/>
      <c r="BW250" s="243"/>
      <c r="BX250" s="243"/>
      <c r="BY250" s="243"/>
      <c r="BZ250" s="243"/>
      <c r="CA250" s="243"/>
      <c r="CB250" s="243"/>
      <c r="CC250" s="243"/>
      <c r="CD250" s="243"/>
      <c r="CE250" s="243"/>
      <c r="CF250" s="243"/>
      <c r="CG250" s="243"/>
      <c r="CH250" s="243"/>
      <c r="CI250" s="243"/>
      <c r="CJ250" s="243"/>
      <c r="CK250" s="243"/>
      <c r="CL250" s="243"/>
    </row>
    <row r="251" spans="1:90" ht="17.25" customHeight="1" hidden="1">
      <c r="A251" s="243"/>
      <c r="B251" s="243"/>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243"/>
      <c r="AD251" s="243"/>
      <c r="AE251" s="243"/>
      <c r="AF251" s="243"/>
      <c r="AG251" s="243"/>
      <c r="AH251" s="243"/>
      <c r="AI251" s="243"/>
      <c r="AJ251" s="243"/>
      <c r="AK251" s="243"/>
      <c r="AL251" s="243"/>
      <c r="AM251" s="243"/>
      <c r="AN251" s="243"/>
      <c r="AO251" s="243"/>
      <c r="AP251" s="243"/>
      <c r="AQ251" s="243"/>
      <c r="AR251" s="243"/>
      <c r="AS251" s="243"/>
      <c r="AT251" s="243"/>
      <c r="AU251" s="243"/>
      <c r="AV251" s="243"/>
      <c r="AW251" s="243"/>
      <c r="AX251" s="243"/>
      <c r="AY251" s="243"/>
      <c r="AZ251" s="243"/>
      <c r="BA251" s="243"/>
      <c r="BB251" s="243"/>
      <c r="BC251" s="243"/>
      <c r="BD251" s="243"/>
      <c r="BE251" s="243"/>
      <c r="BF251" s="243"/>
      <c r="BG251" s="243"/>
      <c r="BH251" s="243"/>
      <c r="BI251" s="243"/>
      <c r="BJ251" s="243"/>
      <c r="BK251" s="243"/>
      <c r="BL251" s="243"/>
      <c r="BM251" s="243"/>
      <c r="BN251" s="243"/>
      <c r="BO251" s="243"/>
      <c r="BP251" s="243"/>
      <c r="BQ251" s="243"/>
      <c r="BR251" s="243"/>
      <c r="BS251" s="243"/>
      <c r="BT251" s="243"/>
      <c r="BU251" s="243"/>
      <c r="BV251" s="243"/>
      <c r="BW251" s="243"/>
      <c r="BX251" s="243"/>
      <c r="BY251" s="243"/>
      <c r="BZ251" s="243"/>
      <c r="CA251" s="243"/>
      <c r="CB251" s="243"/>
      <c r="CC251" s="243"/>
      <c r="CD251" s="243"/>
      <c r="CE251" s="243"/>
      <c r="CF251" s="243"/>
      <c r="CG251" s="243"/>
      <c r="CH251" s="243"/>
      <c r="CI251" s="243"/>
      <c r="CJ251" s="243"/>
      <c r="CK251" s="243"/>
      <c r="CL251" s="243"/>
    </row>
    <row r="252" spans="1:90" ht="17.25" customHeight="1" hidden="1">
      <c r="A252" s="243"/>
      <c r="B252" s="243"/>
      <c r="C252" s="243"/>
      <c r="D252" s="243"/>
      <c r="E252" s="243"/>
      <c r="F252" s="243"/>
      <c r="G252" s="243"/>
      <c r="H252" s="243"/>
      <c r="I252" s="243"/>
      <c r="J252" s="243"/>
      <c r="K252" s="243"/>
      <c r="L252" s="243"/>
      <c r="M252" s="243"/>
      <c r="N252" s="243"/>
      <c r="O252" s="243"/>
      <c r="P252" s="243"/>
      <c r="Q252" s="243"/>
      <c r="R252" s="243"/>
      <c r="S252" s="243"/>
      <c r="T252" s="243"/>
      <c r="U252" s="243"/>
      <c r="V252" s="243"/>
      <c r="W252" s="243"/>
      <c r="X252" s="243"/>
      <c r="Y252" s="243"/>
      <c r="Z252" s="243"/>
      <c r="AA252" s="243"/>
      <c r="AB252" s="243"/>
      <c r="AC252" s="243"/>
      <c r="AD252" s="243"/>
      <c r="AE252" s="243"/>
      <c r="AF252" s="243"/>
      <c r="AG252" s="243"/>
      <c r="AH252" s="243"/>
      <c r="AI252" s="243"/>
      <c r="AJ252" s="243"/>
      <c r="AK252" s="243"/>
      <c r="AL252" s="243"/>
      <c r="AM252" s="243"/>
      <c r="AN252" s="243"/>
      <c r="AO252" s="243"/>
      <c r="AP252" s="243"/>
      <c r="AQ252" s="243"/>
      <c r="AR252" s="243"/>
      <c r="AS252" s="243"/>
      <c r="AT252" s="243"/>
      <c r="AU252" s="243"/>
      <c r="AV252" s="243"/>
      <c r="AW252" s="243"/>
      <c r="AX252" s="243"/>
      <c r="AY252" s="243"/>
      <c r="AZ252" s="243"/>
      <c r="BA252" s="243"/>
      <c r="BB252" s="243"/>
      <c r="BC252" s="243"/>
      <c r="BD252" s="243"/>
      <c r="BE252" s="243"/>
      <c r="BF252" s="243"/>
      <c r="BG252" s="243"/>
      <c r="BH252" s="243"/>
      <c r="BI252" s="243"/>
      <c r="BJ252" s="243"/>
      <c r="BK252" s="243"/>
      <c r="BL252" s="243"/>
      <c r="BM252" s="243"/>
      <c r="BN252" s="243"/>
      <c r="BO252" s="243"/>
      <c r="BP252" s="243"/>
      <c r="BQ252" s="243"/>
      <c r="BR252" s="243"/>
      <c r="BS252" s="243"/>
      <c r="BT252" s="243"/>
      <c r="BU252" s="243"/>
      <c r="BV252" s="243"/>
      <c r="BW252" s="243"/>
      <c r="BX252" s="243"/>
      <c r="BY252" s="243"/>
      <c r="BZ252" s="243"/>
      <c r="CA252" s="243"/>
      <c r="CB252" s="243"/>
      <c r="CC252" s="243"/>
      <c r="CD252" s="243"/>
      <c r="CE252" s="243"/>
      <c r="CF252" s="243"/>
      <c r="CG252" s="243"/>
      <c r="CH252" s="243"/>
      <c r="CI252" s="243"/>
      <c r="CJ252" s="243"/>
      <c r="CK252" s="243"/>
      <c r="CL252" s="243"/>
    </row>
    <row r="253" spans="1:90" ht="17.25" customHeight="1" hidden="1">
      <c r="A253" s="243"/>
      <c r="B253" s="243"/>
      <c r="C253" s="243"/>
      <c r="D253" s="243"/>
      <c r="E253" s="243"/>
      <c r="F253" s="243"/>
      <c r="G253" s="243"/>
      <c r="H253" s="243"/>
      <c r="I253" s="243"/>
      <c r="J253" s="243"/>
      <c r="K253" s="243"/>
      <c r="L253" s="243"/>
      <c r="M253" s="243"/>
      <c r="N253" s="243"/>
      <c r="O253" s="243"/>
      <c r="P253" s="243"/>
      <c r="Q253" s="243"/>
      <c r="R253" s="243"/>
      <c r="S253" s="243"/>
      <c r="T253" s="243"/>
      <c r="U253" s="243"/>
      <c r="V253" s="243"/>
      <c r="W253" s="243"/>
      <c r="X253" s="243"/>
      <c r="Y253" s="243"/>
      <c r="Z253" s="243"/>
      <c r="AA253" s="243"/>
      <c r="AB253" s="243"/>
      <c r="AC253" s="243"/>
      <c r="AD253" s="243"/>
      <c r="AE253" s="243"/>
      <c r="AF253" s="243"/>
      <c r="AG253" s="243"/>
      <c r="AH253" s="243"/>
      <c r="AI253" s="243"/>
      <c r="AJ253" s="243"/>
      <c r="AK253" s="243"/>
      <c r="AL253" s="243"/>
      <c r="AM253" s="243"/>
      <c r="AN253" s="243"/>
      <c r="AO253" s="243"/>
      <c r="AP253" s="243"/>
      <c r="AQ253" s="243"/>
      <c r="AR253" s="243"/>
      <c r="AS253" s="243"/>
      <c r="AT253" s="243"/>
      <c r="AU253" s="243"/>
      <c r="AV253" s="243"/>
      <c r="AW253" s="243"/>
      <c r="AX253" s="243"/>
      <c r="AY253" s="243"/>
      <c r="AZ253" s="243"/>
      <c r="BA253" s="243"/>
      <c r="BB253" s="243"/>
      <c r="BC253" s="243"/>
      <c r="BD253" s="243"/>
      <c r="BE253" s="243"/>
      <c r="BF253" s="243"/>
      <c r="BG253" s="243"/>
      <c r="BH253" s="243"/>
      <c r="BI253" s="243"/>
      <c r="BJ253" s="243"/>
      <c r="BK253" s="243"/>
      <c r="BL253" s="243"/>
      <c r="BM253" s="243"/>
      <c r="BN253" s="243"/>
      <c r="BO253" s="243"/>
      <c r="BP253" s="243"/>
      <c r="BQ253" s="243"/>
      <c r="BR253" s="243"/>
      <c r="BS253" s="243"/>
      <c r="BT253" s="243"/>
      <c r="BU253" s="243"/>
      <c r="BV253" s="243"/>
      <c r="BW253" s="243"/>
      <c r="BX253" s="243"/>
      <c r="BY253" s="243"/>
      <c r="BZ253" s="243"/>
      <c r="CA253" s="243"/>
      <c r="CB253" s="243"/>
      <c r="CC253" s="243"/>
      <c r="CD253" s="243"/>
      <c r="CE253" s="243"/>
      <c r="CF253" s="243"/>
      <c r="CG253" s="243"/>
      <c r="CH253" s="243"/>
      <c r="CI253" s="243"/>
      <c r="CJ253" s="243"/>
      <c r="CK253" s="243"/>
      <c r="CL253" s="243"/>
    </row>
    <row r="254" spans="1:90" ht="17.25" customHeight="1" hidden="1">
      <c r="A254" s="243"/>
      <c r="B254" s="243"/>
      <c r="C254" s="243"/>
      <c r="D254" s="243"/>
      <c r="E254" s="243"/>
      <c r="F254" s="243"/>
      <c r="G254" s="243"/>
      <c r="H254" s="243"/>
      <c r="I254" s="243"/>
      <c r="J254" s="243"/>
      <c r="K254" s="243"/>
      <c r="L254" s="243"/>
      <c r="M254" s="243"/>
      <c r="N254" s="243"/>
      <c r="O254" s="243"/>
      <c r="P254" s="243"/>
      <c r="Q254" s="243"/>
      <c r="R254" s="243"/>
      <c r="S254" s="243"/>
      <c r="T254" s="243"/>
      <c r="U254" s="243"/>
      <c r="V254" s="243"/>
      <c r="W254" s="243"/>
      <c r="X254" s="243"/>
      <c r="Y254" s="243"/>
      <c r="Z254" s="243"/>
      <c r="AA254" s="243"/>
      <c r="AB254" s="243"/>
      <c r="AC254" s="243"/>
      <c r="AD254" s="243"/>
      <c r="AE254" s="243"/>
      <c r="AF254" s="243"/>
      <c r="AG254" s="243"/>
      <c r="AH254" s="243"/>
      <c r="AI254" s="243"/>
      <c r="AJ254" s="243"/>
      <c r="AK254" s="243"/>
      <c r="AL254" s="243"/>
      <c r="AM254" s="243"/>
      <c r="AN254" s="243"/>
      <c r="AO254" s="243"/>
      <c r="AP254" s="243"/>
      <c r="AQ254" s="243"/>
      <c r="AR254" s="243"/>
      <c r="AS254" s="243"/>
      <c r="AT254" s="243"/>
      <c r="AU254" s="243"/>
      <c r="AV254" s="243"/>
      <c r="AW254" s="243"/>
      <c r="AX254" s="243"/>
      <c r="AY254" s="243"/>
      <c r="AZ254" s="243"/>
      <c r="BA254" s="243"/>
      <c r="BB254" s="243"/>
      <c r="BC254" s="243"/>
      <c r="BD254" s="243"/>
      <c r="BE254" s="243"/>
      <c r="BF254" s="243"/>
      <c r="BG254" s="243"/>
      <c r="BH254" s="243"/>
      <c r="BI254" s="243"/>
      <c r="BJ254" s="243"/>
      <c r="BK254" s="243"/>
      <c r="BL254" s="243"/>
      <c r="BM254" s="243"/>
      <c r="BN254" s="243"/>
      <c r="BO254" s="243"/>
      <c r="BP254" s="243"/>
      <c r="BQ254" s="243"/>
      <c r="BR254" s="243"/>
      <c r="BS254" s="243"/>
      <c r="BT254" s="243"/>
      <c r="BU254" s="243"/>
      <c r="BV254" s="243"/>
      <c r="BW254" s="243"/>
      <c r="BX254" s="243"/>
      <c r="BY254" s="243"/>
      <c r="BZ254" s="243"/>
      <c r="CA254" s="243"/>
      <c r="CB254" s="243"/>
      <c r="CC254" s="243"/>
      <c r="CD254" s="243"/>
      <c r="CE254" s="243"/>
      <c r="CF254" s="243"/>
      <c r="CG254" s="243"/>
      <c r="CH254" s="243"/>
      <c r="CI254" s="243"/>
      <c r="CJ254" s="243"/>
      <c r="CK254" s="243"/>
      <c r="CL254" s="243"/>
    </row>
    <row r="255" spans="1:90" ht="17.25" customHeight="1" hidden="1">
      <c r="A255" s="243"/>
      <c r="B255" s="243"/>
      <c r="C255" s="243"/>
      <c r="D255" s="243"/>
      <c r="E255" s="243"/>
      <c r="F255" s="243"/>
      <c r="G255" s="243"/>
      <c r="H255" s="243"/>
      <c r="I255" s="243"/>
      <c r="J255" s="243"/>
      <c r="K255" s="243"/>
      <c r="L255" s="243"/>
      <c r="M255" s="243"/>
      <c r="N255" s="243"/>
      <c r="O255" s="243"/>
      <c r="P255" s="243"/>
      <c r="Q255" s="243"/>
      <c r="R255" s="243"/>
      <c r="S255" s="243"/>
      <c r="T255" s="243"/>
      <c r="U255" s="243"/>
      <c r="V255" s="243"/>
      <c r="W255" s="243"/>
      <c r="X255" s="243"/>
      <c r="Y255" s="243"/>
      <c r="Z255" s="243"/>
      <c r="AA255" s="243"/>
      <c r="AB255" s="243"/>
      <c r="AC255" s="243"/>
      <c r="AD255" s="243"/>
      <c r="AE255" s="243"/>
      <c r="AF255" s="243"/>
      <c r="AG255" s="243"/>
      <c r="AH255" s="243"/>
      <c r="AI255" s="243"/>
      <c r="AJ255" s="243"/>
      <c r="AK255" s="243"/>
      <c r="AL255" s="243"/>
      <c r="AM255" s="243"/>
      <c r="AN255" s="243"/>
      <c r="AO255" s="243"/>
      <c r="AP255" s="243"/>
      <c r="AQ255" s="243"/>
      <c r="AR255" s="243"/>
      <c r="AS255" s="243"/>
      <c r="AT255" s="243"/>
      <c r="AU255" s="243"/>
      <c r="AV255" s="243"/>
      <c r="AW255" s="243"/>
      <c r="AX255" s="243"/>
      <c r="AY255" s="243"/>
      <c r="AZ255" s="243"/>
      <c r="BA255" s="243"/>
      <c r="BB255" s="243"/>
      <c r="BC255" s="243"/>
      <c r="BD255" s="243"/>
      <c r="BE255" s="243"/>
      <c r="BF255" s="243"/>
      <c r="BG255" s="243"/>
      <c r="BH255" s="243"/>
      <c r="BI255" s="243"/>
      <c r="BJ255" s="243"/>
      <c r="BK255" s="243"/>
      <c r="BL255" s="243"/>
      <c r="BM255" s="243"/>
      <c r="BN255" s="243"/>
      <c r="BO255" s="243"/>
      <c r="BP255" s="243"/>
      <c r="BQ255" s="243"/>
      <c r="BR255" s="243"/>
      <c r="BS255" s="243"/>
      <c r="BT255" s="243"/>
      <c r="BU255" s="243"/>
      <c r="BV255" s="243"/>
      <c r="BW255" s="243"/>
      <c r="BX255" s="243"/>
      <c r="BY255" s="243"/>
      <c r="BZ255" s="243"/>
      <c r="CA255" s="243"/>
      <c r="CB255" s="243"/>
      <c r="CC255" s="243"/>
      <c r="CD255" s="243"/>
      <c r="CE255" s="243"/>
      <c r="CF255" s="243"/>
      <c r="CG255" s="243"/>
      <c r="CH255" s="243"/>
      <c r="CI255" s="243"/>
      <c r="CJ255" s="243"/>
      <c r="CK255" s="243"/>
      <c r="CL255" s="243"/>
    </row>
    <row r="256" spans="1:90" ht="17.25" customHeight="1" hidden="1">
      <c r="A256" s="243"/>
      <c r="B256" s="243"/>
      <c r="C256" s="243"/>
      <c r="D256" s="243"/>
      <c r="E256" s="243"/>
      <c r="F256" s="243"/>
      <c r="G256" s="243"/>
      <c r="H256" s="243"/>
      <c r="I256" s="243"/>
      <c r="J256" s="243"/>
      <c r="K256" s="243"/>
      <c r="L256" s="243"/>
      <c r="M256" s="243"/>
      <c r="N256" s="243"/>
      <c r="O256" s="243"/>
      <c r="P256" s="243"/>
      <c r="Q256" s="243"/>
      <c r="R256" s="243"/>
      <c r="S256" s="243"/>
      <c r="T256" s="243"/>
      <c r="U256" s="243"/>
      <c r="V256" s="243"/>
      <c r="W256" s="243"/>
      <c r="X256" s="243"/>
      <c r="Y256" s="243"/>
      <c r="Z256" s="243"/>
      <c r="AA256" s="243"/>
      <c r="AB256" s="243"/>
      <c r="AC256" s="243"/>
      <c r="AD256" s="243"/>
      <c r="AE256" s="243"/>
      <c r="AF256" s="243"/>
      <c r="AG256" s="243"/>
      <c r="AH256" s="243"/>
      <c r="AI256" s="243"/>
      <c r="AJ256" s="243"/>
      <c r="AK256" s="243"/>
      <c r="AL256" s="243"/>
      <c r="AM256" s="243"/>
      <c r="AN256" s="243"/>
      <c r="AO256" s="243"/>
      <c r="AP256" s="243"/>
      <c r="AQ256" s="243"/>
      <c r="AR256" s="243"/>
      <c r="AS256" s="243"/>
      <c r="AT256" s="243"/>
      <c r="AU256" s="243"/>
      <c r="AV256" s="243"/>
      <c r="AW256" s="243"/>
      <c r="AX256" s="243"/>
      <c r="AY256" s="243"/>
      <c r="AZ256" s="243"/>
      <c r="BA256" s="243"/>
      <c r="BB256" s="243"/>
      <c r="BC256" s="243"/>
      <c r="BD256" s="243"/>
      <c r="BE256" s="243"/>
      <c r="BF256" s="243"/>
      <c r="BG256" s="243"/>
      <c r="BH256" s="243"/>
      <c r="BI256" s="243"/>
      <c r="BJ256" s="243"/>
      <c r="BK256" s="243"/>
      <c r="BL256" s="243"/>
      <c r="BM256" s="243"/>
      <c r="BN256" s="243"/>
      <c r="BO256" s="243"/>
      <c r="BP256" s="243"/>
      <c r="BQ256" s="243"/>
      <c r="BR256" s="243"/>
      <c r="BS256" s="243"/>
      <c r="BT256" s="243"/>
      <c r="BU256" s="243"/>
      <c r="BV256" s="243"/>
      <c r="BW256" s="243"/>
      <c r="BX256" s="243"/>
      <c r="BY256" s="243"/>
      <c r="BZ256" s="243"/>
      <c r="CA256" s="243"/>
      <c r="CB256" s="243"/>
      <c r="CC256" s="243"/>
      <c r="CD256" s="243"/>
      <c r="CE256" s="243"/>
      <c r="CF256" s="243"/>
      <c r="CG256" s="243"/>
      <c r="CH256" s="243"/>
      <c r="CI256" s="243"/>
      <c r="CJ256" s="243"/>
      <c r="CK256" s="243"/>
      <c r="CL256" s="243"/>
    </row>
    <row r="257" spans="1:90" ht="17.25" customHeight="1" hidden="1">
      <c r="A257" s="243"/>
      <c r="B257" s="243"/>
      <c r="C257" s="243"/>
      <c r="D257" s="243"/>
      <c r="E257" s="243"/>
      <c r="F257" s="243"/>
      <c r="G257" s="243"/>
      <c r="H257" s="243"/>
      <c r="I257" s="243"/>
      <c r="J257" s="243"/>
      <c r="K257" s="243"/>
      <c r="L257" s="243"/>
      <c r="M257" s="243"/>
      <c r="N257" s="243"/>
      <c r="O257" s="243"/>
      <c r="P257" s="243"/>
      <c r="Q257" s="243"/>
      <c r="R257" s="243"/>
      <c r="S257" s="243"/>
      <c r="T257" s="243"/>
      <c r="U257" s="243"/>
      <c r="V257" s="243"/>
      <c r="W257" s="243"/>
      <c r="X257" s="243"/>
      <c r="Y257" s="243"/>
      <c r="Z257" s="243"/>
      <c r="AA257" s="243"/>
      <c r="AB257" s="243"/>
      <c r="AC257" s="243"/>
      <c r="AD257" s="243"/>
      <c r="AE257" s="243"/>
      <c r="AF257" s="243"/>
      <c r="AG257" s="243"/>
      <c r="AH257" s="243"/>
      <c r="AI257" s="243"/>
      <c r="AJ257" s="243"/>
      <c r="AK257" s="243"/>
      <c r="AL257" s="243"/>
      <c r="AM257" s="243"/>
      <c r="AN257" s="243"/>
      <c r="AO257" s="243"/>
      <c r="AP257" s="243"/>
      <c r="AQ257" s="243"/>
      <c r="AR257" s="243"/>
      <c r="AS257" s="243"/>
      <c r="AT257" s="243"/>
      <c r="AU257" s="243"/>
      <c r="AV257" s="243"/>
      <c r="AW257" s="243"/>
      <c r="AX257" s="243"/>
      <c r="AY257" s="243"/>
      <c r="AZ257" s="243"/>
      <c r="BA257" s="243"/>
      <c r="BB257" s="243"/>
      <c r="BC257" s="243"/>
      <c r="BD257" s="243"/>
      <c r="BE257" s="243"/>
      <c r="BF257" s="243"/>
      <c r="BG257" s="243"/>
      <c r="BH257" s="243"/>
      <c r="BI257" s="243"/>
      <c r="BJ257" s="243"/>
      <c r="BK257" s="243"/>
      <c r="BL257" s="243"/>
      <c r="BM257" s="243"/>
      <c r="BN257" s="243"/>
      <c r="BO257" s="243"/>
      <c r="BP257" s="243"/>
      <c r="BQ257" s="243"/>
      <c r="BR257" s="243"/>
      <c r="BS257" s="243"/>
      <c r="BT257" s="243"/>
      <c r="BU257" s="243"/>
      <c r="BV257" s="243"/>
      <c r="BW257" s="243"/>
      <c r="BX257" s="243"/>
      <c r="BY257" s="243"/>
      <c r="BZ257" s="243"/>
      <c r="CA257" s="243"/>
      <c r="CB257" s="243"/>
      <c r="CC257" s="243"/>
      <c r="CD257" s="243"/>
      <c r="CE257" s="243"/>
      <c r="CF257" s="243"/>
      <c r="CG257" s="243"/>
      <c r="CH257" s="243"/>
      <c r="CI257" s="243"/>
      <c r="CJ257" s="243"/>
      <c r="CK257" s="243"/>
      <c r="CL257" s="243"/>
    </row>
    <row r="258" spans="1:90" ht="17.25" customHeight="1" hidden="1">
      <c r="A258" s="243"/>
      <c r="B258" s="243"/>
      <c r="C258" s="243"/>
      <c r="D258" s="243"/>
      <c r="E258" s="243"/>
      <c r="F258" s="243"/>
      <c r="G258" s="243"/>
      <c r="H258" s="243"/>
      <c r="I258" s="243"/>
      <c r="J258" s="243"/>
      <c r="K258" s="243"/>
      <c r="L258" s="243"/>
      <c r="M258" s="243"/>
      <c r="N258" s="243"/>
      <c r="O258" s="243"/>
      <c r="P258" s="243"/>
      <c r="Q258" s="243"/>
      <c r="R258" s="243"/>
      <c r="S258" s="243"/>
      <c r="T258" s="243"/>
      <c r="U258" s="243"/>
      <c r="V258" s="243"/>
      <c r="W258" s="243"/>
      <c r="X258" s="243"/>
      <c r="Y258" s="243"/>
      <c r="Z258" s="243"/>
      <c r="AA258" s="243"/>
      <c r="AB258" s="243"/>
      <c r="AC258" s="243"/>
      <c r="AD258" s="243"/>
      <c r="AE258" s="243"/>
      <c r="AF258" s="243"/>
      <c r="AG258" s="243"/>
      <c r="AH258" s="243"/>
      <c r="AI258" s="243"/>
      <c r="AJ258" s="243"/>
      <c r="AK258" s="243"/>
      <c r="AL258" s="243"/>
      <c r="AM258" s="243"/>
      <c r="AN258" s="243"/>
      <c r="AO258" s="243"/>
      <c r="AP258" s="243"/>
      <c r="AQ258" s="243"/>
      <c r="AR258" s="243"/>
      <c r="AS258" s="243"/>
      <c r="AT258" s="243"/>
      <c r="AU258" s="243"/>
      <c r="AV258" s="243"/>
      <c r="AW258" s="243"/>
      <c r="AX258" s="243"/>
      <c r="AY258" s="243"/>
      <c r="AZ258" s="243"/>
      <c r="BA258" s="243"/>
      <c r="BB258" s="243"/>
      <c r="BC258" s="243"/>
      <c r="BD258" s="243"/>
      <c r="BE258" s="243"/>
      <c r="BF258" s="243"/>
      <c r="BG258" s="243"/>
      <c r="BH258" s="243"/>
      <c r="BI258" s="243"/>
      <c r="BJ258" s="243"/>
      <c r="BK258" s="243"/>
      <c r="BL258" s="243"/>
      <c r="BM258" s="243"/>
      <c r="BN258" s="243"/>
      <c r="BO258" s="243"/>
      <c r="BP258" s="243"/>
      <c r="BQ258" s="243"/>
      <c r="BR258" s="243"/>
      <c r="BS258" s="243"/>
      <c r="BT258" s="243"/>
      <c r="BU258" s="243"/>
      <c r="BV258" s="243"/>
      <c r="BW258" s="243"/>
      <c r="BX258" s="243"/>
      <c r="BY258" s="243"/>
      <c r="BZ258" s="243"/>
      <c r="CA258" s="243"/>
      <c r="CB258" s="243"/>
      <c r="CC258" s="243"/>
      <c r="CD258" s="243"/>
      <c r="CE258" s="243"/>
      <c r="CF258" s="243"/>
      <c r="CG258" s="243"/>
      <c r="CH258" s="243"/>
      <c r="CI258" s="243"/>
      <c r="CJ258" s="243"/>
      <c r="CK258" s="243"/>
      <c r="CL258" s="243"/>
    </row>
    <row r="259" spans="1:90" ht="17.25" customHeight="1" hidden="1">
      <c r="A259" s="243"/>
      <c r="B259" s="243"/>
      <c r="C259" s="243"/>
      <c r="D259" s="243"/>
      <c r="E259" s="243"/>
      <c r="F259" s="243"/>
      <c r="G259" s="243"/>
      <c r="H259" s="243"/>
      <c r="I259" s="243"/>
      <c r="J259" s="243"/>
      <c r="K259" s="243"/>
      <c r="L259" s="243"/>
      <c r="M259" s="243"/>
      <c r="N259" s="243"/>
      <c r="O259" s="243"/>
      <c r="P259" s="243"/>
      <c r="Q259" s="243"/>
      <c r="R259" s="243"/>
      <c r="S259" s="243"/>
      <c r="T259" s="243"/>
      <c r="U259" s="243"/>
      <c r="V259" s="243"/>
      <c r="W259" s="243"/>
      <c r="X259" s="243"/>
      <c r="Y259" s="243"/>
      <c r="Z259" s="243"/>
      <c r="AA259" s="243"/>
      <c r="AB259" s="243"/>
      <c r="AC259" s="243"/>
      <c r="AD259" s="243"/>
      <c r="AE259" s="243"/>
      <c r="AF259" s="243"/>
      <c r="AG259" s="243"/>
      <c r="AH259" s="243"/>
      <c r="AI259" s="243"/>
      <c r="AJ259" s="243"/>
      <c r="AK259" s="243"/>
      <c r="AL259" s="243"/>
      <c r="AM259" s="243"/>
      <c r="AN259" s="243"/>
      <c r="AO259" s="243"/>
      <c r="AP259" s="243"/>
      <c r="AQ259" s="243"/>
      <c r="AR259" s="243"/>
      <c r="AS259" s="243"/>
      <c r="AT259" s="243"/>
      <c r="AU259" s="243"/>
      <c r="AV259" s="243"/>
      <c r="AW259" s="243"/>
      <c r="AX259" s="243"/>
      <c r="AY259" s="243"/>
      <c r="AZ259" s="243"/>
      <c r="BA259" s="243"/>
      <c r="BB259" s="243"/>
      <c r="BC259" s="243"/>
      <c r="BD259" s="243"/>
      <c r="BE259" s="243"/>
      <c r="BF259" s="243"/>
      <c r="BG259" s="243"/>
      <c r="BH259" s="243"/>
      <c r="BI259" s="243"/>
      <c r="BJ259" s="243"/>
      <c r="BK259" s="243"/>
      <c r="BL259" s="243"/>
      <c r="BM259" s="243"/>
      <c r="BN259" s="243"/>
      <c r="BO259" s="243"/>
      <c r="BP259" s="243"/>
      <c r="BQ259" s="243"/>
      <c r="BR259" s="243"/>
      <c r="BS259" s="243"/>
      <c r="BT259" s="243"/>
      <c r="BU259" s="243"/>
      <c r="BV259" s="243"/>
      <c r="BW259" s="243"/>
      <c r="BX259" s="243"/>
      <c r="BY259" s="243"/>
      <c r="BZ259" s="243"/>
      <c r="CA259" s="243"/>
      <c r="CB259" s="243"/>
      <c r="CC259" s="243"/>
      <c r="CD259" s="243"/>
      <c r="CE259" s="243"/>
      <c r="CF259" s="243"/>
      <c r="CG259" s="243"/>
      <c r="CH259" s="243"/>
      <c r="CI259" s="243"/>
      <c r="CJ259" s="243"/>
      <c r="CK259" s="243"/>
      <c r="CL259" s="243"/>
    </row>
    <row r="260" spans="1:90" ht="17.25" customHeight="1" hidden="1">
      <c r="A260" s="243"/>
      <c r="B260" s="243"/>
      <c r="C260" s="243"/>
      <c r="D260" s="243"/>
      <c r="E260" s="243"/>
      <c r="F260" s="243"/>
      <c r="G260" s="243"/>
      <c r="H260" s="243"/>
      <c r="I260" s="243"/>
      <c r="J260" s="243"/>
      <c r="K260" s="243"/>
      <c r="L260" s="243"/>
      <c r="M260" s="243"/>
      <c r="N260" s="243"/>
      <c r="O260" s="243"/>
      <c r="P260" s="243"/>
      <c r="Q260" s="243"/>
      <c r="R260" s="243"/>
      <c r="S260" s="243"/>
      <c r="T260" s="243"/>
      <c r="U260" s="243"/>
      <c r="V260" s="243"/>
      <c r="W260" s="243"/>
      <c r="X260" s="243"/>
      <c r="Y260" s="243"/>
      <c r="Z260" s="243"/>
      <c r="AA260" s="243"/>
      <c r="AB260" s="243"/>
      <c r="AC260" s="243"/>
      <c r="AD260" s="243"/>
      <c r="AE260" s="243"/>
      <c r="AF260" s="243"/>
      <c r="AG260" s="243"/>
      <c r="AH260" s="243"/>
      <c r="AI260" s="243"/>
      <c r="AJ260" s="243"/>
      <c r="AK260" s="243"/>
      <c r="AL260" s="243"/>
      <c r="AM260" s="243"/>
      <c r="AN260" s="243"/>
      <c r="AO260" s="243"/>
      <c r="AP260" s="243"/>
      <c r="AQ260" s="243"/>
      <c r="AR260" s="243"/>
      <c r="AS260" s="243"/>
      <c r="AT260" s="243"/>
      <c r="AU260" s="243"/>
      <c r="AV260" s="243"/>
      <c r="AW260" s="243"/>
      <c r="AX260" s="243"/>
      <c r="AY260" s="243"/>
      <c r="AZ260" s="243"/>
      <c r="BA260" s="243"/>
      <c r="BB260" s="243"/>
      <c r="BC260" s="243"/>
      <c r="BD260" s="243"/>
      <c r="BE260" s="243"/>
      <c r="BF260" s="243"/>
      <c r="BG260" s="243"/>
      <c r="BH260" s="243"/>
      <c r="BI260" s="243"/>
      <c r="BJ260" s="243"/>
      <c r="BK260" s="243"/>
      <c r="BL260" s="243"/>
      <c r="BM260" s="243"/>
      <c r="BN260" s="243"/>
      <c r="BO260" s="243"/>
      <c r="BP260" s="243"/>
      <c r="BQ260" s="243"/>
      <c r="BR260" s="243"/>
      <c r="BS260" s="243"/>
      <c r="BT260" s="243"/>
      <c r="BU260" s="243"/>
      <c r="BV260" s="243"/>
      <c r="BW260" s="243"/>
      <c r="BX260" s="243"/>
      <c r="BY260" s="243"/>
      <c r="BZ260" s="243"/>
      <c r="CA260" s="243"/>
      <c r="CB260" s="243"/>
      <c r="CC260" s="243"/>
      <c r="CD260" s="243"/>
      <c r="CE260" s="243"/>
      <c r="CF260" s="243"/>
      <c r="CG260" s="243"/>
      <c r="CH260" s="243"/>
      <c r="CI260" s="243"/>
      <c r="CJ260" s="243"/>
      <c r="CK260" s="243"/>
      <c r="CL260" s="243"/>
    </row>
    <row r="261" spans="1:90" ht="17.25" customHeight="1" hidden="1">
      <c r="A261" s="243"/>
      <c r="B261" s="243"/>
      <c r="C261" s="243"/>
      <c r="D261" s="243"/>
      <c r="E261" s="243"/>
      <c r="F261" s="243"/>
      <c r="G261" s="243"/>
      <c r="H261" s="243"/>
      <c r="I261" s="243"/>
      <c r="J261" s="243"/>
      <c r="K261" s="243"/>
      <c r="L261" s="243"/>
      <c r="M261" s="243"/>
      <c r="N261" s="243"/>
      <c r="O261" s="243"/>
      <c r="P261" s="243"/>
      <c r="Q261" s="243"/>
      <c r="R261" s="243"/>
      <c r="S261" s="243"/>
      <c r="T261" s="243"/>
      <c r="U261" s="243"/>
      <c r="V261" s="243"/>
      <c r="W261" s="243"/>
      <c r="X261" s="243"/>
      <c r="Y261" s="243"/>
      <c r="Z261" s="243"/>
      <c r="AA261" s="243"/>
      <c r="AB261" s="243"/>
      <c r="AC261" s="243"/>
      <c r="AD261" s="243"/>
      <c r="AE261" s="243"/>
      <c r="AF261" s="243"/>
      <c r="AG261" s="243"/>
      <c r="AH261" s="243"/>
      <c r="AI261" s="243"/>
      <c r="AJ261" s="243"/>
      <c r="AK261" s="243"/>
      <c r="AL261" s="243"/>
      <c r="AM261" s="243"/>
      <c r="AN261" s="243"/>
      <c r="AO261" s="243"/>
      <c r="AP261" s="243"/>
      <c r="AQ261" s="243"/>
      <c r="AR261" s="243"/>
      <c r="AS261" s="243"/>
      <c r="AT261" s="243"/>
      <c r="AU261" s="243"/>
      <c r="AV261" s="243"/>
      <c r="AW261" s="243"/>
      <c r="AX261" s="243"/>
      <c r="AY261" s="243"/>
      <c r="AZ261" s="243"/>
      <c r="BA261" s="243"/>
      <c r="BB261" s="243"/>
      <c r="BC261" s="243"/>
      <c r="BD261" s="243"/>
      <c r="BE261" s="243"/>
      <c r="BF261" s="243"/>
      <c r="BG261" s="243"/>
      <c r="BH261" s="243"/>
      <c r="BI261" s="243"/>
      <c r="BJ261" s="243"/>
      <c r="BK261" s="243"/>
      <c r="BL261" s="243"/>
      <c r="BM261" s="243"/>
      <c r="BN261" s="243"/>
      <c r="BO261" s="243"/>
      <c r="BP261" s="243"/>
      <c r="BQ261" s="243"/>
      <c r="BR261" s="243"/>
      <c r="BS261" s="243"/>
      <c r="BT261" s="243"/>
      <c r="BU261" s="243"/>
      <c r="BV261" s="243"/>
      <c r="BW261" s="243"/>
      <c r="BX261" s="243"/>
      <c r="BY261" s="243"/>
      <c r="BZ261" s="243"/>
      <c r="CA261" s="243"/>
      <c r="CB261" s="243"/>
      <c r="CC261" s="243"/>
      <c r="CD261" s="243"/>
      <c r="CE261" s="243"/>
      <c r="CF261" s="243"/>
      <c r="CG261" s="243"/>
      <c r="CH261" s="243"/>
      <c r="CI261" s="243"/>
      <c r="CJ261" s="243"/>
      <c r="CK261" s="243"/>
      <c r="CL261" s="243"/>
    </row>
    <row r="262" spans="1:90" ht="17.25" customHeight="1" hidden="1">
      <c r="A262" s="243"/>
      <c r="B262" s="243"/>
      <c r="C262" s="243"/>
      <c r="D262" s="243"/>
      <c r="E262" s="243"/>
      <c r="F262" s="243"/>
      <c r="G262" s="243"/>
      <c r="H262" s="243"/>
      <c r="I262" s="243"/>
      <c r="J262" s="243"/>
      <c r="K262" s="243"/>
      <c r="L262" s="243"/>
      <c r="M262" s="243"/>
      <c r="N262" s="243"/>
      <c r="O262" s="243"/>
      <c r="P262" s="243"/>
      <c r="Q262" s="243"/>
      <c r="R262" s="243"/>
      <c r="S262" s="243"/>
      <c r="T262" s="243"/>
      <c r="U262" s="243"/>
      <c r="V262" s="243"/>
      <c r="W262" s="243"/>
      <c r="X262" s="243"/>
      <c r="Y262" s="243"/>
      <c r="Z262" s="243"/>
      <c r="AA262" s="243"/>
      <c r="AB262" s="243"/>
      <c r="AC262" s="243"/>
      <c r="AD262" s="243"/>
      <c r="AE262" s="243"/>
      <c r="AF262" s="243"/>
      <c r="AG262" s="243"/>
      <c r="AH262" s="243"/>
      <c r="AI262" s="243"/>
      <c r="AJ262" s="243"/>
      <c r="AK262" s="243"/>
      <c r="AL262" s="243"/>
      <c r="AM262" s="243"/>
      <c r="AN262" s="243"/>
      <c r="AO262" s="243"/>
      <c r="AP262" s="243"/>
      <c r="AQ262" s="243"/>
      <c r="AR262" s="243"/>
      <c r="AS262" s="243"/>
      <c r="AT262" s="243"/>
      <c r="AU262" s="243"/>
      <c r="AV262" s="243"/>
      <c r="AW262" s="243"/>
      <c r="AX262" s="243"/>
      <c r="AY262" s="243"/>
      <c r="AZ262" s="243"/>
      <c r="BA262" s="243"/>
      <c r="BB262" s="243"/>
      <c r="BC262" s="243"/>
      <c r="BD262" s="243"/>
      <c r="BE262" s="243"/>
      <c r="BF262" s="243"/>
      <c r="BG262" s="243"/>
      <c r="BH262" s="243"/>
      <c r="BI262" s="243"/>
      <c r="BJ262" s="243"/>
      <c r="BK262" s="243"/>
      <c r="BL262" s="243"/>
      <c r="BM262" s="243"/>
      <c r="BN262" s="243"/>
      <c r="BO262" s="243"/>
      <c r="BP262" s="243"/>
      <c r="BQ262" s="243"/>
      <c r="BR262" s="243"/>
      <c r="BS262" s="243"/>
      <c r="BT262" s="243"/>
      <c r="BU262" s="243"/>
      <c r="BV262" s="243"/>
      <c r="BW262" s="243"/>
      <c r="BX262" s="243"/>
      <c r="BY262" s="243"/>
      <c r="BZ262" s="243"/>
      <c r="CA262" s="243"/>
      <c r="CB262" s="243"/>
      <c r="CC262" s="243"/>
      <c r="CD262" s="243"/>
      <c r="CE262" s="243"/>
      <c r="CF262" s="243"/>
      <c r="CG262" s="243"/>
      <c r="CH262" s="243"/>
      <c r="CI262" s="243"/>
      <c r="CJ262" s="243"/>
      <c r="CK262" s="243"/>
      <c r="CL262" s="243"/>
    </row>
    <row r="263" spans="1:90" ht="17.25" customHeight="1" hidden="1">
      <c r="A263" s="243"/>
      <c r="B263" s="243"/>
      <c r="C263" s="243"/>
      <c r="D263" s="243"/>
      <c r="E263" s="243"/>
      <c r="F263" s="243"/>
      <c r="G263" s="243"/>
      <c r="H263" s="243"/>
      <c r="I263" s="243"/>
      <c r="J263" s="243"/>
      <c r="K263" s="243"/>
      <c r="L263" s="243"/>
      <c r="M263" s="243"/>
      <c r="N263" s="243"/>
      <c r="O263" s="243"/>
      <c r="P263" s="243"/>
      <c r="Q263" s="243"/>
      <c r="R263" s="243"/>
      <c r="S263" s="243"/>
      <c r="T263" s="243"/>
      <c r="U263" s="243"/>
      <c r="V263" s="243"/>
      <c r="W263" s="243"/>
      <c r="X263" s="243"/>
      <c r="Y263" s="243"/>
      <c r="Z263" s="243"/>
      <c r="AA263" s="243"/>
      <c r="AB263" s="243"/>
      <c r="AC263" s="243"/>
      <c r="AD263" s="243"/>
      <c r="AE263" s="243"/>
      <c r="AF263" s="243"/>
      <c r="AG263" s="243"/>
      <c r="AH263" s="243"/>
      <c r="AI263" s="243"/>
      <c r="AJ263" s="243"/>
      <c r="AK263" s="243"/>
      <c r="AL263" s="243"/>
      <c r="AM263" s="243"/>
      <c r="AN263" s="243"/>
      <c r="AO263" s="243"/>
      <c r="AP263" s="243"/>
      <c r="AQ263" s="243"/>
      <c r="AR263" s="243"/>
      <c r="AS263" s="243"/>
      <c r="AT263" s="243"/>
      <c r="AU263" s="243"/>
      <c r="AV263" s="243"/>
      <c r="AW263" s="243"/>
      <c r="AX263" s="243"/>
      <c r="AY263" s="243"/>
      <c r="AZ263" s="243"/>
      <c r="BA263" s="243"/>
      <c r="BB263" s="243"/>
      <c r="BC263" s="243"/>
      <c r="BD263" s="243"/>
      <c r="BE263" s="243"/>
      <c r="BF263" s="243"/>
      <c r="BG263" s="243"/>
      <c r="BH263" s="243"/>
      <c r="BI263" s="243"/>
      <c r="BJ263" s="243"/>
      <c r="BK263" s="243"/>
      <c r="BL263" s="243"/>
      <c r="BM263" s="243"/>
      <c r="BN263" s="243"/>
      <c r="BO263" s="243"/>
      <c r="BP263" s="243"/>
      <c r="BQ263" s="243"/>
      <c r="BR263" s="243"/>
      <c r="BS263" s="243"/>
      <c r="BT263" s="243"/>
      <c r="BU263" s="243"/>
      <c r="BV263" s="243"/>
      <c r="BW263" s="243"/>
      <c r="BX263" s="243"/>
      <c r="BY263" s="243"/>
      <c r="BZ263" s="243"/>
      <c r="CA263" s="243"/>
      <c r="CB263" s="243"/>
      <c r="CC263" s="243"/>
      <c r="CD263" s="243"/>
      <c r="CE263" s="243"/>
      <c r="CF263" s="243"/>
      <c r="CG263" s="243"/>
      <c r="CH263" s="243"/>
      <c r="CI263" s="243"/>
      <c r="CJ263" s="243"/>
      <c r="CK263" s="243"/>
      <c r="CL263" s="243"/>
    </row>
    <row r="264" spans="1:90" ht="17.25" customHeight="1" hidden="1">
      <c r="A264" s="243"/>
      <c r="B264" s="243"/>
      <c r="C264" s="243"/>
      <c r="D264" s="243"/>
      <c r="E264" s="243"/>
      <c r="F264" s="243"/>
      <c r="G264" s="243"/>
      <c r="H264" s="243"/>
      <c r="I264" s="243"/>
      <c r="J264" s="243"/>
      <c r="K264" s="243"/>
      <c r="L264" s="243"/>
      <c r="M264" s="243"/>
      <c r="N264" s="243"/>
      <c r="O264" s="243"/>
      <c r="P264" s="243"/>
      <c r="Q264" s="243"/>
      <c r="R264" s="243"/>
      <c r="S264" s="243"/>
      <c r="T264" s="243"/>
      <c r="U264" s="243"/>
      <c r="V264" s="243"/>
      <c r="W264" s="243"/>
      <c r="X264" s="243"/>
      <c r="Y264" s="243"/>
      <c r="Z264" s="243"/>
      <c r="AA264" s="243"/>
      <c r="AB264" s="243"/>
      <c r="AC264" s="243"/>
      <c r="AD264" s="243"/>
      <c r="AE264" s="243"/>
      <c r="AF264" s="243"/>
      <c r="AG264" s="243"/>
      <c r="AH264" s="243"/>
      <c r="AI264" s="243"/>
      <c r="AJ264" s="243"/>
      <c r="AK264" s="243"/>
      <c r="AL264" s="243"/>
      <c r="AM264" s="243"/>
      <c r="AN264" s="243"/>
      <c r="AO264" s="243"/>
      <c r="AP264" s="243"/>
      <c r="AQ264" s="243"/>
      <c r="AR264" s="243"/>
      <c r="AS264" s="243"/>
      <c r="AT264" s="243"/>
      <c r="AU264" s="243"/>
      <c r="AV264" s="243"/>
      <c r="AW264" s="243"/>
      <c r="AX264" s="243"/>
      <c r="AY264" s="243"/>
      <c r="AZ264" s="243"/>
      <c r="BA264" s="243"/>
      <c r="BB264" s="243"/>
      <c r="BC264" s="243"/>
      <c r="BD264" s="243"/>
      <c r="BE264" s="243"/>
      <c r="BF264" s="243"/>
      <c r="BG264" s="243"/>
      <c r="BH264" s="243"/>
      <c r="BI264" s="243"/>
      <c r="BJ264" s="243"/>
      <c r="BK264" s="243"/>
      <c r="BL264" s="243"/>
      <c r="BM264" s="243"/>
      <c r="BN264" s="243"/>
      <c r="BO264" s="243"/>
      <c r="BP264" s="243"/>
      <c r="BQ264" s="243"/>
      <c r="BR264" s="243"/>
      <c r="BS264" s="243"/>
      <c r="BT264" s="243"/>
      <c r="BU264" s="243"/>
      <c r="BV264" s="243"/>
      <c r="BW264" s="243"/>
      <c r="BX264" s="243"/>
      <c r="BY264" s="243"/>
      <c r="BZ264" s="243"/>
      <c r="CA264" s="243"/>
      <c r="CB264" s="243"/>
      <c r="CC264" s="243"/>
      <c r="CD264" s="243"/>
      <c r="CE264" s="243"/>
      <c r="CF264" s="243"/>
      <c r="CG264" s="243"/>
      <c r="CH264" s="243"/>
      <c r="CI264" s="243"/>
      <c r="CJ264" s="243"/>
      <c r="CK264" s="243"/>
      <c r="CL264" s="243"/>
    </row>
    <row r="265" spans="1:90" ht="17.25" customHeight="1" hidden="1">
      <c r="A265" s="243"/>
      <c r="B265" s="243"/>
      <c r="C265" s="243"/>
      <c r="D265" s="243"/>
      <c r="E265" s="243"/>
      <c r="F265" s="243"/>
      <c r="G265" s="243"/>
      <c r="H265" s="243"/>
      <c r="I265" s="243"/>
      <c r="J265" s="243"/>
      <c r="K265" s="243"/>
      <c r="L265" s="243"/>
      <c r="M265" s="243"/>
      <c r="N265" s="243"/>
      <c r="O265" s="243"/>
      <c r="P265" s="243"/>
      <c r="Q265" s="243"/>
      <c r="R265" s="243"/>
      <c r="S265" s="243"/>
      <c r="T265" s="243"/>
      <c r="U265" s="243"/>
      <c r="V265" s="243"/>
      <c r="W265" s="243"/>
      <c r="X265" s="243"/>
      <c r="Y265" s="243"/>
      <c r="Z265" s="243"/>
      <c r="AA265" s="243"/>
      <c r="AB265" s="243"/>
      <c r="AC265" s="243"/>
      <c r="AD265" s="243"/>
      <c r="AE265" s="243"/>
      <c r="AF265" s="243"/>
      <c r="AG265" s="243"/>
      <c r="AH265" s="243"/>
      <c r="AI265" s="243"/>
      <c r="AJ265" s="243"/>
      <c r="AK265" s="243"/>
      <c r="AL265" s="243"/>
      <c r="AM265" s="243"/>
      <c r="AN265" s="243"/>
      <c r="AO265" s="243"/>
      <c r="AP265" s="243"/>
      <c r="AQ265" s="243"/>
      <c r="AR265" s="243"/>
      <c r="AS265" s="243"/>
      <c r="AT265" s="243"/>
      <c r="AU265" s="243"/>
      <c r="AV265" s="243"/>
      <c r="AW265" s="243"/>
      <c r="AX265" s="243"/>
      <c r="AY265" s="243"/>
      <c r="AZ265" s="243"/>
      <c r="BA265" s="243"/>
      <c r="BB265" s="243"/>
      <c r="BC265" s="243"/>
      <c r="BD265" s="243"/>
      <c r="BE265" s="243"/>
      <c r="BF265" s="243"/>
      <c r="BG265" s="243"/>
      <c r="BH265" s="243"/>
      <c r="BI265" s="243"/>
      <c r="BJ265" s="243"/>
      <c r="BK265" s="243"/>
      <c r="BL265" s="243"/>
      <c r="BM265" s="243"/>
      <c r="BN265" s="243"/>
      <c r="BO265" s="243"/>
      <c r="BP265" s="243"/>
      <c r="BQ265" s="243"/>
      <c r="BR265" s="243"/>
      <c r="BS265" s="243"/>
      <c r="BT265" s="243"/>
      <c r="BU265" s="243"/>
      <c r="BV265" s="243"/>
      <c r="BW265" s="243"/>
      <c r="BX265" s="243"/>
      <c r="BY265" s="243"/>
      <c r="BZ265" s="243"/>
      <c r="CA265" s="243"/>
      <c r="CB265" s="243"/>
      <c r="CC265" s="243"/>
      <c r="CD265" s="243"/>
      <c r="CE265" s="243"/>
      <c r="CF265" s="243"/>
      <c r="CG265" s="243"/>
      <c r="CH265" s="243"/>
      <c r="CI265" s="243"/>
      <c r="CJ265" s="243"/>
      <c r="CK265" s="243"/>
      <c r="CL265" s="243"/>
    </row>
    <row r="266" spans="1:90" ht="17.25" customHeight="1" hidden="1">
      <c r="A266" s="243"/>
      <c r="B266" s="243"/>
      <c r="C266" s="243"/>
      <c r="D266" s="243"/>
      <c r="E266" s="243"/>
      <c r="F266" s="243"/>
      <c r="G266" s="243"/>
      <c r="H266" s="243"/>
      <c r="I266" s="243"/>
      <c r="J266" s="243"/>
      <c r="K266" s="243"/>
      <c r="L266" s="243"/>
      <c r="M266" s="243"/>
      <c r="N266" s="243"/>
      <c r="O266" s="243"/>
      <c r="P266" s="243"/>
      <c r="Q266" s="243"/>
      <c r="R266" s="243"/>
      <c r="S266" s="243"/>
      <c r="T266" s="243"/>
      <c r="U266" s="243"/>
      <c r="V266" s="243"/>
      <c r="W266" s="243"/>
      <c r="X266" s="243"/>
      <c r="Y266" s="243"/>
      <c r="Z266" s="243"/>
      <c r="AA266" s="243"/>
      <c r="AB266" s="243"/>
      <c r="AC266" s="243"/>
      <c r="AD266" s="243"/>
      <c r="AE266" s="243"/>
      <c r="AF266" s="243"/>
      <c r="AG266" s="243"/>
      <c r="AH266" s="243"/>
      <c r="AI266" s="243"/>
      <c r="AJ266" s="243"/>
      <c r="AK266" s="243"/>
      <c r="AL266" s="243"/>
      <c r="AM266" s="243"/>
      <c r="AN266" s="243"/>
      <c r="AO266" s="243"/>
      <c r="AP266" s="243"/>
      <c r="AQ266" s="243"/>
      <c r="AR266" s="243"/>
      <c r="AS266" s="243"/>
      <c r="AT266" s="243"/>
      <c r="AU266" s="243"/>
      <c r="AV266" s="243"/>
      <c r="AW266" s="243"/>
      <c r="AX266" s="243"/>
      <c r="AY266" s="243"/>
      <c r="AZ266" s="243"/>
      <c r="BA266" s="243"/>
      <c r="BB266" s="243"/>
      <c r="BC266" s="243"/>
      <c r="BD266" s="243"/>
      <c r="BE266" s="243"/>
      <c r="BF266" s="243"/>
      <c r="BG266" s="243"/>
      <c r="BH266" s="243"/>
      <c r="BI266" s="243"/>
      <c r="BJ266" s="243"/>
      <c r="BK266" s="243"/>
      <c r="BL266" s="243"/>
      <c r="BM266" s="243"/>
      <c r="BN266" s="243"/>
      <c r="BO266" s="243"/>
      <c r="BP266" s="243"/>
      <c r="BQ266" s="243"/>
      <c r="BR266" s="243"/>
      <c r="BS266" s="243"/>
      <c r="BT266" s="243"/>
      <c r="BU266" s="243"/>
      <c r="BV266" s="243"/>
      <c r="BW266" s="243"/>
      <c r="BX266" s="243"/>
      <c r="BY266" s="243"/>
      <c r="BZ266" s="243"/>
      <c r="CA266" s="243"/>
      <c r="CB266" s="243"/>
      <c r="CC266" s="243"/>
      <c r="CD266" s="243"/>
      <c r="CE266" s="243"/>
      <c r="CF266" s="243"/>
      <c r="CG266" s="243"/>
      <c r="CH266" s="243"/>
      <c r="CI266" s="243"/>
      <c r="CJ266" s="243"/>
      <c r="CK266" s="243"/>
      <c r="CL266" s="243"/>
    </row>
    <row r="267" spans="1:90" ht="17.25" customHeight="1" hidden="1">
      <c r="A267" s="243"/>
      <c r="B267" s="243"/>
      <c r="C267" s="243"/>
      <c r="D267" s="243"/>
      <c r="E267" s="243"/>
      <c r="F267" s="243"/>
      <c r="G267" s="243"/>
      <c r="H267" s="243"/>
      <c r="I267" s="243"/>
      <c r="J267" s="243"/>
      <c r="K267" s="243"/>
      <c r="L267" s="243"/>
      <c r="M267" s="243"/>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243"/>
      <c r="AL267" s="243"/>
      <c r="AM267" s="243"/>
      <c r="AN267" s="243"/>
      <c r="AO267" s="243"/>
      <c r="AP267" s="243"/>
      <c r="AQ267" s="243"/>
      <c r="AR267" s="243"/>
      <c r="AS267" s="243"/>
      <c r="AT267" s="243"/>
      <c r="AU267" s="243"/>
      <c r="AV267" s="243"/>
      <c r="AW267" s="243"/>
      <c r="AX267" s="243"/>
      <c r="AY267" s="243"/>
      <c r="AZ267" s="243"/>
      <c r="BA267" s="243"/>
      <c r="BB267" s="243"/>
      <c r="BC267" s="243"/>
      <c r="BD267" s="243"/>
      <c r="BE267" s="243"/>
      <c r="BF267" s="243"/>
      <c r="BG267" s="243"/>
      <c r="BH267" s="243"/>
      <c r="BI267" s="243"/>
      <c r="BJ267" s="243"/>
      <c r="BK267" s="243"/>
      <c r="BL267" s="243"/>
      <c r="BM267" s="243"/>
      <c r="BN267" s="243"/>
      <c r="BO267" s="243"/>
      <c r="BP267" s="243"/>
      <c r="BQ267" s="243"/>
      <c r="BR267" s="243"/>
      <c r="BS267" s="243"/>
      <c r="BT267" s="243"/>
      <c r="BU267" s="243"/>
      <c r="BV267" s="243"/>
      <c r="BW267" s="243"/>
      <c r="BX267" s="243"/>
      <c r="BY267" s="243"/>
      <c r="BZ267" s="243"/>
      <c r="CA267" s="243"/>
      <c r="CB267" s="243"/>
      <c r="CC267" s="243"/>
      <c r="CD267" s="243"/>
      <c r="CE267" s="243"/>
      <c r="CF267" s="243"/>
      <c r="CG267" s="243"/>
      <c r="CH267" s="243"/>
      <c r="CI267" s="243"/>
      <c r="CJ267" s="243"/>
      <c r="CK267" s="243"/>
      <c r="CL267" s="243"/>
    </row>
    <row r="268" spans="1:90" ht="17.25" customHeight="1" hidden="1">
      <c r="A268" s="243"/>
      <c r="B268" s="243"/>
      <c r="C268" s="243"/>
      <c r="D268" s="243"/>
      <c r="E268" s="243"/>
      <c r="F268" s="243"/>
      <c r="G268" s="243"/>
      <c r="H268" s="243"/>
      <c r="I268" s="243"/>
      <c r="J268" s="243"/>
      <c r="K268" s="243"/>
      <c r="L268" s="243"/>
      <c r="M268" s="243"/>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243"/>
      <c r="AL268" s="243"/>
      <c r="AM268" s="243"/>
      <c r="AN268" s="243"/>
      <c r="AO268" s="243"/>
      <c r="AP268" s="243"/>
      <c r="AQ268" s="243"/>
      <c r="AR268" s="243"/>
      <c r="AS268" s="243"/>
      <c r="AT268" s="243"/>
      <c r="AU268" s="243"/>
      <c r="AV268" s="243"/>
      <c r="AW268" s="243"/>
      <c r="AX268" s="243"/>
      <c r="AY268" s="243"/>
      <c r="AZ268" s="243"/>
      <c r="BA268" s="243"/>
      <c r="BB268" s="243"/>
      <c r="BC268" s="243"/>
      <c r="BD268" s="243"/>
      <c r="BE268" s="243"/>
      <c r="BF268" s="243"/>
      <c r="BG268" s="243"/>
      <c r="BH268" s="243"/>
      <c r="BI268" s="243"/>
      <c r="BJ268" s="243"/>
      <c r="BK268" s="243"/>
      <c r="BL268" s="243"/>
      <c r="BM268" s="243"/>
      <c r="BN268" s="243"/>
      <c r="BO268" s="243"/>
      <c r="BP268" s="243"/>
      <c r="BQ268" s="243"/>
      <c r="BR268" s="243"/>
      <c r="BS268" s="243"/>
      <c r="BT268" s="243"/>
      <c r="BU268" s="243"/>
      <c r="BV268" s="243"/>
      <c r="BW268" s="243"/>
      <c r="BX268" s="243"/>
      <c r="BY268" s="243"/>
      <c r="BZ268" s="243"/>
      <c r="CA268" s="243"/>
      <c r="CB268" s="243"/>
      <c r="CC268" s="243"/>
      <c r="CD268" s="243"/>
      <c r="CE268" s="243"/>
      <c r="CF268" s="243"/>
      <c r="CG268" s="243"/>
      <c r="CH268" s="243"/>
      <c r="CI268" s="243"/>
      <c r="CJ268" s="243"/>
      <c r="CK268" s="243"/>
      <c r="CL268" s="243"/>
    </row>
    <row r="269" spans="1:90" ht="17.25" customHeight="1" hidden="1">
      <c r="A269" s="243"/>
      <c r="B269" s="243"/>
      <c r="C269" s="243"/>
      <c r="D269" s="243"/>
      <c r="E269" s="243"/>
      <c r="F269" s="243"/>
      <c r="G269" s="243"/>
      <c r="H269" s="243"/>
      <c r="I269" s="243"/>
      <c r="J269" s="243"/>
      <c r="K269" s="243"/>
      <c r="L269" s="243"/>
      <c r="M269" s="243"/>
      <c r="N269" s="243"/>
      <c r="O269" s="243"/>
      <c r="P269" s="243"/>
      <c r="Q269" s="243"/>
      <c r="R269" s="243"/>
      <c r="S269" s="243"/>
      <c r="T269" s="243"/>
      <c r="U269" s="243"/>
      <c r="V269" s="243"/>
      <c r="W269" s="243"/>
      <c r="X269" s="243"/>
      <c r="Y269" s="243"/>
      <c r="Z269" s="243"/>
      <c r="AA269" s="243"/>
      <c r="AB269" s="243"/>
      <c r="AC269" s="243"/>
      <c r="AD269" s="243"/>
      <c r="AE269" s="243"/>
      <c r="AF269" s="243"/>
      <c r="AG269" s="243"/>
      <c r="AH269" s="243"/>
      <c r="AI269" s="243"/>
      <c r="AJ269" s="243"/>
      <c r="AK269" s="243"/>
      <c r="AL269" s="243"/>
      <c r="AM269" s="243"/>
      <c r="AN269" s="243"/>
      <c r="AO269" s="243"/>
      <c r="AP269" s="243"/>
      <c r="AQ269" s="243"/>
      <c r="AR269" s="243"/>
      <c r="AS269" s="243"/>
      <c r="AT269" s="243"/>
      <c r="AU269" s="243"/>
      <c r="AV269" s="243"/>
      <c r="AW269" s="243"/>
      <c r="AX269" s="243"/>
      <c r="AY269" s="243"/>
      <c r="AZ269" s="243"/>
      <c r="BA269" s="243"/>
      <c r="BB269" s="243"/>
      <c r="BC269" s="243"/>
      <c r="BD269" s="243"/>
      <c r="BE269" s="243"/>
      <c r="BF269" s="243"/>
      <c r="BG269" s="243"/>
      <c r="BH269" s="243"/>
      <c r="BI269" s="243"/>
      <c r="BJ269" s="243"/>
      <c r="BK269" s="243"/>
      <c r="BL269" s="243"/>
      <c r="BM269" s="243"/>
      <c r="BN269" s="243"/>
      <c r="BO269" s="243"/>
      <c r="BP269" s="243"/>
      <c r="BQ269" s="243"/>
      <c r="BR269" s="243"/>
      <c r="BS269" s="243"/>
      <c r="BT269" s="243"/>
      <c r="BU269" s="243"/>
      <c r="BV269" s="243"/>
      <c r="BW269" s="243"/>
      <c r="BX269" s="243"/>
      <c r="BY269" s="243"/>
      <c r="BZ269" s="243"/>
      <c r="CA269" s="243"/>
      <c r="CB269" s="243"/>
      <c r="CC269" s="243"/>
      <c r="CD269" s="243"/>
      <c r="CE269" s="243"/>
      <c r="CF269" s="243"/>
      <c r="CG269" s="243"/>
      <c r="CH269" s="243"/>
      <c r="CI269" s="243"/>
      <c r="CJ269" s="243"/>
      <c r="CK269" s="243"/>
      <c r="CL269" s="243"/>
    </row>
    <row r="270" spans="1:90" ht="17.25" customHeight="1" hidden="1">
      <c r="A270" s="243"/>
      <c r="B270" s="243"/>
      <c r="C270" s="243"/>
      <c r="D270" s="243"/>
      <c r="E270" s="243"/>
      <c r="F270" s="243"/>
      <c r="G270" s="243"/>
      <c r="H270" s="243"/>
      <c r="I270" s="243"/>
      <c r="J270" s="243"/>
      <c r="K270" s="243"/>
      <c r="L270" s="243"/>
      <c r="M270" s="243"/>
      <c r="N270" s="243"/>
      <c r="O270" s="243"/>
      <c r="P270" s="243"/>
      <c r="Q270" s="243"/>
      <c r="R270" s="243"/>
      <c r="S270" s="243"/>
      <c r="T270" s="243"/>
      <c r="U270" s="243"/>
      <c r="V270" s="243"/>
      <c r="W270" s="243"/>
      <c r="X270" s="243"/>
      <c r="Y270" s="243"/>
      <c r="Z270" s="243"/>
      <c r="AA270" s="243"/>
      <c r="AB270" s="243"/>
      <c r="AC270" s="243"/>
      <c r="AD270" s="243"/>
      <c r="AE270" s="243"/>
      <c r="AF270" s="243"/>
      <c r="AG270" s="243"/>
      <c r="AH270" s="243"/>
      <c r="AI270" s="243"/>
      <c r="AJ270" s="243"/>
      <c r="AK270" s="243"/>
      <c r="AL270" s="243"/>
      <c r="AM270" s="243"/>
      <c r="AN270" s="243"/>
      <c r="AO270" s="243"/>
      <c r="AP270" s="243"/>
      <c r="AQ270" s="243"/>
      <c r="AR270" s="243"/>
      <c r="AS270" s="243"/>
      <c r="AT270" s="243"/>
      <c r="AU270" s="243"/>
      <c r="AV270" s="243"/>
      <c r="AW270" s="243"/>
      <c r="AX270" s="243"/>
      <c r="AY270" s="243"/>
      <c r="AZ270" s="243"/>
      <c r="BA270" s="243"/>
      <c r="BB270" s="243"/>
      <c r="BC270" s="243"/>
      <c r="BD270" s="243"/>
      <c r="BE270" s="243"/>
      <c r="BF270" s="243"/>
      <c r="BG270" s="243"/>
      <c r="BH270" s="243"/>
      <c r="BI270" s="243"/>
      <c r="BJ270" s="243"/>
      <c r="BK270" s="243"/>
      <c r="BL270" s="243"/>
      <c r="BM270" s="243"/>
      <c r="BN270" s="243"/>
      <c r="BO270" s="243"/>
      <c r="BP270" s="243"/>
      <c r="BQ270" s="243"/>
      <c r="BR270" s="243"/>
      <c r="BS270" s="243"/>
      <c r="BT270" s="243"/>
      <c r="BU270" s="243"/>
      <c r="BV270" s="243"/>
      <c r="BW270" s="243"/>
      <c r="BX270" s="243"/>
      <c r="BY270" s="243"/>
      <c r="BZ270" s="243"/>
      <c r="CA270" s="243"/>
      <c r="CB270" s="243"/>
      <c r="CC270" s="243"/>
      <c r="CD270" s="243"/>
      <c r="CE270" s="243"/>
      <c r="CF270" s="243"/>
      <c r="CG270" s="243"/>
      <c r="CH270" s="243"/>
      <c r="CI270" s="243"/>
      <c r="CJ270" s="243"/>
      <c r="CK270" s="243"/>
      <c r="CL270" s="243"/>
    </row>
    <row r="271" spans="1:90" ht="17.25" customHeight="1" hidden="1">
      <c r="A271" s="243"/>
      <c r="B271" s="243"/>
      <c r="C271" s="243"/>
      <c r="D271" s="243"/>
      <c r="E271" s="243"/>
      <c r="F271" s="243"/>
      <c r="G271" s="243"/>
      <c r="H271" s="243"/>
      <c r="I271" s="243"/>
      <c r="J271" s="243"/>
      <c r="K271" s="243"/>
      <c r="L271" s="243"/>
      <c r="M271" s="243"/>
      <c r="N271" s="243"/>
      <c r="O271" s="243"/>
      <c r="P271" s="243"/>
      <c r="Q271" s="243"/>
      <c r="R271" s="243"/>
      <c r="S271" s="243"/>
      <c r="T271" s="243"/>
      <c r="U271" s="243"/>
      <c r="V271" s="243"/>
      <c r="W271" s="243"/>
      <c r="X271" s="243"/>
      <c r="Y271" s="243"/>
      <c r="Z271" s="243"/>
      <c r="AA271" s="243"/>
      <c r="AB271" s="243"/>
      <c r="AC271" s="243"/>
      <c r="AD271" s="243"/>
      <c r="AE271" s="243"/>
      <c r="AF271" s="243"/>
      <c r="AG271" s="243"/>
      <c r="AH271" s="243"/>
      <c r="AI271" s="243"/>
      <c r="AJ271" s="243"/>
      <c r="AK271" s="243"/>
      <c r="AL271" s="243"/>
      <c r="AM271" s="243"/>
      <c r="AN271" s="243"/>
      <c r="AO271" s="243"/>
      <c r="AP271" s="243"/>
      <c r="AQ271" s="243"/>
      <c r="AR271" s="243"/>
      <c r="AS271" s="243"/>
      <c r="AT271" s="243"/>
      <c r="AU271" s="243"/>
      <c r="AV271" s="243"/>
      <c r="AW271" s="243"/>
      <c r="AX271" s="243"/>
      <c r="AY271" s="243"/>
      <c r="AZ271" s="243"/>
      <c r="BA271" s="243"/>
      <c r="BB271" s="243"/>
      <c r="BC271" s="243"/>
      <c r="BD271" s="243"/>
      <c r="BE271" s="243"/>
      <c r="BF271" s="243"/>
      <c r="BG271" s="243"/>
      <c r="BH271" s="243"/>
      <c r="BI271" s="243"/>
      <c r="BJ271" s="243"/>
      <c r="BK271" s="243"/>
      <c r="BL271" s="243"/>
      <c r="BM271" s="243"/>
      <c r="BN271" s="243"/>
      <c r="BO271" s="243"/>
      <c r="BP271" s="243"/>
      <c r="BQ271" s="243"/>
      <c r="BR271" s="243"/>
      <c r="BS271" s="243"/>
      <c r="BT271" s="243"/>
      <c r="BU271" s="243"/>
      <c r="BV271" s="243"/>
      <c r="BW271" s="243"/>
      <c r="BX271" s="243"/>
      <c r="BY271" s="243"/>
      <c r="BZ271" s="243"/>
      <c r="CA271" s="243"/>
      <c r="CB271" s="243"/>
      <c r="CC271" s="243"/>
      <c r="CD271" s="243"/>
      <c r="CE271" s="243"/>
      <c r="CF271" s="243"/>
      <c r="CG271" s="243"/>
      <c r="CH271" s="243"/>
      <c r="CI271" s="243"/>
      <c r="CJ271" s="243"/>
      <c r="CK271" s="243"/>
      <c r="CL271" s="243"/>
    </row>
    <row r="272" spans="1:90" ht="17.25" customHeight="1" hidden="1">
      <c r="A272" s="243"/>
      <c r="B272" s="243"/>
      <c r="C272" s="243"/>
      <c r="D272" s="243"/>
      <c r="E272" s="243"/>
      <c r="F272" s="243"/>
      <c r="G272" s="243"/>
      <c r="H272" s="243"/>
      <c r="I272" s="243"/>
      <c r="J272" s="243"/>
      <c r="K272" s="243"/>
      <c r="L272" s="243"/>
      <c r="M272" s="243"/>
      <c r="N272" s="243"/>
      <c r="O272" s="243"/>
      <c r="P272" s="243"/>
      <c r="Q272" s="243"/>
      <c r="R272" s="243"/>
      <c r="S272" s="243"/>
      <c r="T272" s="243"/>
      <c r="U272" s="243"/>
      <c r="V272" s="243"/>
      <c r="W272" s="243"/>
      <c r="X272" s="243"/>
      <c r="Y272" s="243"/>
      <c r="Z272" s="243"/>
      <c r="AA272" s="243"/>
      <c r="AB272" s="243"/>
      <c r="AC272" s="243"/>
      <c r="AD272" s="243"/>
      <c r="AE272" s="243"/>
      <c r="AF272" s="243"/>
      <c r="AG272" s="243"/>
      <c r="AH272" s="243"/>
      <c r="AI272" s="243"/>
      <c r="AJ272" s="243"/>
      <c r="AK272" s="243"/>
      <c r="AL272" s="243"/>
      <c r="AM272" s="243"/>
      <c r="AN272" s="243"/>
      <c r="AO272" s="243"/>
      <c r="AP272" s="243"/>
      <c r="AQ272" s="243"/>
      <c r="AR272" s="243"/>
      <c r="AS272" s="243"/>
      <c r="AT272" s="243"/>
      <c r="AU272" s="243"/>
      <c r="AV272" s="243"/>
      <c r="AW272" s="243"/>
      <c r="AX272" s="243"/>
      <c r="AY272" s="243"/>
      <c r="AZ272" s="243"/>
      <c r="BA272" s="243"/>
      <c r="BB272" s="243"/>
      <c r="BC272" s="243"/>
      <c r="BD272" s="243"/>
      <c r="BE272" s="243"/>
      <c r="BF272" s="243"/>
      <c r="BG272" s="243"/>
      <c r="BH272" s="243"/>
      <c r="BI272" s="243"/>
      <c r="BJ272" s="243"/>
      <c r="BK272" s="243"/>
      <c r="BL272" s="243"/>
      <c r="BM272" s="243"/>
      <c r="BN272" s="243"/>
      <c r="BO272" s="243"/>
      <c r="BP272" s="243"/>
      <c r="BQ272" s="243"/>
      <c r="BR272" s="243"/>
      <c r="BS272" s="243"/>
      <c r="BT272" s="243"/>
      <c r="BU272" s="243"/>
      <c r="BV272" s="243"/>
      <c r="BW272" s="243"/>
      <c r="BX272" s="243"/>
      <c r="BY272" s="243"/>
      <c r="BZ272" s="243"/>
      <c r="CA272" s="243"/>
      <c r="CB272" s="243"/>
      <c r="CC272" s="243"/>
      <c r="CD272" s="243"/>
      <c r="CE272" s="243"/>
      <c r="CF272" s="243"/>
      <c r="CG272" s="243"/>
      <c r="CH272" s="243"/>
      <c r="CI272" s="243"/>
      <c r="CJ272" s="243"/>
      <c r="CK272" s="243"/>
      <c r="CL272" s="243"/>
    </row>
    <row r="273" spans="1:90" ht="17.25" customHeight="1" hidden="1">
      <c r="A273" s="243"/>
      <c r="B273" s="243"/>
      <c r="C273" s="243"/>
      <c r="D273" s="243"/>
      <c r="E273" s="243"/>
      <c r="F273" s="243"/>
      <c r="G273" s="243"/>
      <c r="H273" s="243"/>
      <c r="I273" s="243"/>
      <c r="J273" s="243"/>
      <c r="K273" s="243"/>
      <c r="L273" s="243"/>
      <c r="M273" s="243"/>
      <c r="N273" s="243"/>
      <c r="O273" s="243"/>
      <c r="P273" s="243"/>
      <c r="Q273" s="243"/>
      <c r="R273" s="243"/>
      <c r="S273" s="243"/>
      <c r="T273" s="243"/>
      <c r="U273" s="243"/>
      <c r="V273" s="243"/>
      <c r="W273" s="243"/>
      <c r="X273" s="243"/>
      <c r="Y273" s="243"/>
      <c r="Z273" s="243"/>
      <c r="AA273" s="243"/>
      <c r="AB273" s="243"/>
      <c r="AC273" s="243"/>
      <c r="AD273" s="243"/>
      <c r="AE273" s="243"/>
      <c r="AF273" s="243"/>
      <c r="AG273" s="243"/>
      <c r="AH273" s="243"/>
      <c r="AI273" s="243"/>
      <c r="AJ273" s="243"/>
      <c r="AK273" s="243"/>
      <c r="AL273" s="243"/>
      <c r="AM273" s="243"/>
      <c r="AN273" s="243"/>
      <c r="AO273" s="243"/>
      <c r="AP273" s="243"/>
      <c r="AQ273" s="243"/>
      <c r="AR273" s="243"/>
      <c r="AS273" s="243"/>
      <c r="AT273" s="243"/>
      <c r="AU273" s="243"/>
      <c r="AV273" s="243"/>
      <c r="AW273" s="243"/>
      <c r="AX273" s="243"/>
      <c r="AY273" s="243"/>
      <c r="AZ273" s="243"/>
      <c r="BA273" s="243"/>
      <c r="BB273" s="243"/>
      <c r="BC273" s="243"/>
      <c r="BD273" s="243"/>
      <c r="BE273" s="243"/>
      <c r="BF273" s="243"/>
      <c r="BG273" s="243"/>
      <c r="BH273" s="243"/>
      <c r="BI273" s="243"/>
      <c r="BJ273" s="243"/>
      <c r="BK273" s="243"/>
      <c r="BL273" s="243"/>
      <c r="BM273" s="243"/>
      <c r="BN273" s="243"/>
      <c r="BO273" s="243"/>
      <c r="BP273" s="243"/>
      <c r="BQ273" s="243"/>
      <c r="BR273" s="243"/>
      <c r="BS273" s="243"/>
      <c r="BT273" s="243"/>
      <c r="BU273" s="243"/>
      <c r="BV273" s="243"/>
      <c r="BW273" s="243"/>
      <c r="BX273" s="243"/>
      <c r="BY273" s="243"/>
      <c r="BZ273" s="243"/>
      <c r="CA273" s="243"/>
      <c r="CB273" s="243"/>
      <c r="CC273" s="243"/>
      <c r="CD273" s="243"/>
      <c r="CE273" s="243"/>
      <c r="CF273" s="243"/>
      <c r="CG273" s="243"/>
      <c r="CH273" s="243"/>
      <c r="CI273" s="243"/>
      <c r="CJ273" s="243"/>
      <c r="CK273" s="243"/>
      <c r="CL273" s="243"/>
    </row>
    <row r="274" spans="1:90" ht="17.25" customHeight="1" hidden="1">
      <c r="A274" s="243"/>
      <c r="B274" s="243"/>
      <c r="C274" s="243"/>
      <c r="D274" s="243"/>
      <c r="E274" s="243"/>
      <c r="F274" s="243"/>
      <c r="G274" s="243"/>
      <c r="H274" s="243"/>
      <c r="I274" s="243"/>
      <c r="J274" s="243"/>
      <c r="K274" s="243"/>
      <c r="L274" s="243"/>
      <c r="M274" s="243"/>
      <c r="N274" s="243"/>
      <c r="O274" s="243"/>
      <c r="P274" s="243"/>
      <c r="Q274" s="243"/>
      <c r="R274" s="243"/>
      <c r="S274" s="243"/>
      <c r="T274" s="243"/>
      <c r="U274" s="243"/>
      <c r="V274" s="243"/>
      <c r="W274" s="243"/>
      <c r="X274" s="243"/>
      <c r="Y274" s="243"/>
      <c r="Z274" s="243"/>
      <c r="AA274" s="243"/>
      <c r="AB274" s="243"/>
      <c r="AC274" s="243"/>
      <c r="AD274" s="243"/>
      <c r="AE274" s="243"/>
      <c r="AF274" s="243"/>
      <c r="AG274" s="243"/>
      <c r="AH274" s="243"/>
      <c r="AI274" s="243"/>
      <c r="AJ274" s="243"/>
      <c r="AK274" s="243"/>
      <c r="AL274" s="243"/>
      <c r="AM274" s="243"/>
      <c r="AN274" s="243"/>
      <c r="AO274" s="243"/>
      <c r="AP274" s="243"/>
      <c r="AQ274" s="243"/>
      <c r="AR274" s="243"/>
      <c r="AS274" s="243"/>
      <c r="AT274" s="243"/>
      <c r="AU274" s="243"/>
      <c r="AV274" s="243"/>
      <c r="AW274" s="243"/>
      <c r="AX274" s="243"/>
      <c r="AY274" s="243"/>
      <c r="AZ274" s="243"/>
      <c r="BA274" s="243"/>
      <c r="BB274" s="243"/>
      <c r="BC274" s="243"/>
      <c r="BD274" s="243"/>
      <c r="BE274" s="243"/>
      <c r="BF274" s="243"/>
      <c r="BG274" s="243"/>
      <c r="BH274" s="243"/>
      <c r="BI274" s="243"/>
      <c r="BJ274" s="243"/>
      <c r="BK274" s="243"/>
      <c r="BL274" s="243"/>
      <c r="BM274" s="243"/>
      <c r="BN274" s="243"/>
      <c r="BO274" s="243"/>
      <c r="BP274" s="243"/>
      <c r="BQ274" s="243"/>
      <c r="BR274" s="243"/>
      <c r="BS274" s="243"/>
      <c r="BT274" s="243"/>
      <c r="BU274" s="243"/>
      <c r="BV274" s="243"/>
      <c r="BW274" s="243"/>
      <c r="BX274" s="243"/>
      <c r="BY274" s="243"/>
      <c r="BZ274" s="243"/>
      <c r="CA274" s="243"/>
      <c r="CB274" s="243"/>
      <c r="CC274" s="243"/>
      <c r="CD274" s="243"/>
      <c r="CE274" s="243"/>
      <c r="CF274" s="243"/>
      <c r="CG274" s="243"/>
      <c r="CH274" s="243"/>
      <c r="CI274" s="243"/>
      <c r="CJ274" s="243"/>
      <c r="CK274" s="243"/>
      <c r="CL274" s="243"/>
    </row>
    <row r="275" spans="1:90" ht="17.25" customHeight="1" hidden="1">
      <c r="A275" s="243"/>
      <c r="B275" s="243"/>
      <c r="C275" s="243"/>
      <c r="D275" s="243"/>
      <c r="E275" s="243"/>
      <c r="F275" s="243"/>
      <c r="G275" s="243"/>
      <c r="H275" s="243"/>
      <c r="I275" s="243"/>
      <c r="J275" s="243"/>
      <c r="K275" s="243"/>
      <c r="L275" s="243"/>
      <c r="M275" s="243"/>
      <c r="N275" s="243"/>
      <c r="O275" s="243"/>
      <c r="P275" s="243"/>
      <c r="Q275" s="243"/>
      <c r="R275" s="243"/>
      <c r="S275" s="243"/>
      <c r="T275" s="243"/>
      <c r="U275" s="243"/>
      <c r="V275" s="243"/>
      <c r="W275" s="243"/>
      <c r="X275" s="243"/>
      <c r="Y275" s="243"/>
      <c r="Z275" s="243"/>
      <c r="AA275" s="243"/>
      <c r="AB275" s="243"/>
      <c r="AC275" s="243"/>
      <c r="AD275" s="243"/>
      <c r="AE275" s="243"/>
      <c r="AF275" s="243"/>
      <c r="AG275" s="243"/>
      <c r="AH275" s="243"/>
      <c r="AI275" s="243"/>
      <c r="AJ275" s="243"/>
      <c r="AK275" s="243"/>
      <c r="AL275" s="243"/>
      <c r="AM275" s="243"/>
      <c r="AN275" s="243"/>
      <c r="AO275" s="243"/>
      <c r="AP275" s="243"/>
      <c r="AQ275" s="243"/>
      <c r="AR275" s="243"/>
      <c r="AS275" s="243"/>
      <c r="AT275" s="243"/>
      <c r="AU275" s="243"/>
      <c r="AV275" s="243"/>
      <c r="AW275" s="243"/>
      <c r="AX275" s="243"/>
      <c r="AY275" s="243"/>
      <c r="AZ275" s="243"/>
      <c r="BA275" s="243"/>
      <c r="BB275" s="243"/>
      <c r="BC275" s="243"/>
      <c r="BD275" s="243"/>
      <c r="BE275" s="243"/>
      <c r="BF275" s="243"/>
      <c r="BG275" s="243"/>
      <c r="BH275" s="243"/>
      <c r="BI275" s="243"/>
      <c r="BJ275" s="243"/>
      <c r="BK275" s="243"/>
      <c r="BL275" s="243"/>
      <c r="BM275" s="243"/>
      <c r="BN275" s="243"/>
      <c r="BO275" s="243"/>
      <c r="BP275" s="243"/>
      <c r="BQ275" s="243"/>
      <c r="BR275" s="243"/>
      <c r="BS275" s="243"/>
      <c r="BT275" s="243"/>
      <c r="BU275" s="243"/>
      <c r="BV275" s="243"/>
      <c r="BW275" s="243"/>
      <c r="BX275" s="243"/>
      <c r="BY275" s="243"/>
      <c r="BZ275" s="243"/>
      <c r="CA275" s="243"/>
      <c r="CB275" s="243"/>
      <c r="CC275" s="243"/>
      <c r="CD275" s="243"/>
      <c r="CE275" s="243"/>
      <c r="CF275" s="243"/>
      <c r="CG275" s="243"/>
      <c r="CH275" s="243"/>
      <c r="CI275" s="243"/>
      <c r="CJ275" s="243"/>
      <c r="CK275" s="243"/>
      <c r="CL275" s="243"/>
    </row>
    <row r="276" spans="1:90" ht="17.25" customHeight="1" hidden="1">
      <c r="A276" s="243"/>
      <c r="B276" s="243"/>
      <c r="C276" s="243"/>
      <c r="D276" s="243"/>
      <c r="E276" s="243"/>
      <c r="F276" s="243"/>
      <c r="G276" s="243"/>
      <c r="H276" s="243"/>
      <c r="I276" s="243"/>
      <c r="J276" s="243"/>
      <c r="K276" s="243"/>
      <c r="L276" s="243"/>
      <c r="M276" s="243"/>
      <c r="N276" s="243"/>
      <c r="O276" s="243"/>
      <c r="P276" s="243"/>
      <c r="Q276" s="243"/>
      <c r="R276" s="243"/>
      <c r="S276" s="243"/>
      <c r="T276" s="243"/>
      <c r="U276" s="243"/>
      <c r="V276" s="243"/>
      <c r="W276" s="243"/>
      <c r="X276" s="243"/>
      <c r="Y276" s="243"/>
      <c r="Z276" s="243"/>
      <c r="AA276" s="243"/>
      <c r="AB276" s="243"/>
      <c r="AC276" s="243"/>
      <c r="AD276" s="243"/>
      <c r="AE276" s="243"/>
      <c r="AF276" s="243"/>
      <c r="AG276" s="243"/>
      <c r="AH276" s="243"/>
      <c r="AI276" s="243"/>
      <c r="AJ276" s="243"/>
      <c r="AK276" s="243"/>
      <c r="AL276" s="243"/>
      <c r="AM276" s="243"/>
      <c r="AN276" s="243"/>
      <c r="AO276" s="243"/>
      <c r="AP276" s="243"/>
      <c r="AQ276" s="243"/>
      <c r="AR276" s="243"/>
      <c r="AS276" s="243"/>
      <c r="AT276" s="243"/>
      <c r="AU276" s="243"/>
      <c r="AV276" s="243"/>
      <c r="AW276" s="243"/>
      <c r="AX276" s="243"/>
      <c r="AY276" s="243"/>
      <c r="AZ276" s="243"/>
      <c r="BA276" s="243"/>
      <c r="BB276" s="243"/>
      <c r="BC276" s="243"/>
      <c r="BD276" s="243"/>
      <c r="BE276" s="243"/>
      <c r="BF276" s="243"/>
      <c r="BG276" s="243"/>
      <c r="BH276" s="243"/>
      <c r="BI276" s="243"/>
      <c r="BJ276" s="243"/>
      <c r="BK276" s="243"/>
      <c r="BL276" s="243"/>
      <c r="BM276" s="243"/>
      <c r="BN276" s="243"/>
      <c r="BO276" s="243"/>
      <c r="BP276" s="243"/>
      <c r="BQ276" s="243"/>
      <c r="BR276" s="243"/>
      <c r="BS276" s="243"/>
      <c r="BT276" s="243"/>
      <c r="BU276" s="243"/>
      <c r="BV276" s="243"/>
      <c r="BW276" s="243"/>
      <c r="BX276" s="243"/>
      <c r="BY276" s="243"/>
      <c r="BZ276" s="243"/>
      <c r="CA276" s="243"/>
      <c r="CB276" s="243"/>
      <c r="CC276" s="243"/>
      <c r="CD276" s="243"/>
      <c r="CE276" s="243"/>
      <c r="CF276" s="243"/>
      <c r="CG276" s="243"/>
      <c r="CH276" s="243"/>
      <c r="CI276" s="243"/>
      <c r="CJ276" s="243"/>
      <c r="CK276" s="243"/>
      <c r="CL276" s="243"/>
    </row>
    <row r="277" spans="1:90" ht="17.25" customHeight="1" hidden="1">
      <c r="A277" s="243"/>
      <c r="B277" s="243"/>
      <c r="C277" s="243"/>
      <c r="D277" s="243"/>
      <c r="E277" s="243"/>
      <c r="F277" s="243"/>
      <c r="G277" s="243"/>
      <c r="H277" s="243"/>
      <c r="I277" s="243"/>
      <c r="J277" s="243"/>
      <c r="K277" s="243"/>
      <c r="L277" s="243"/>
      <c r="M277" s="243"/>
      <c r="N277" s="243"/>
      <c r="O277" s="243"/>
      <c r="P277" s="243"/>
      <c r="Q277" s="243"/>
      <c r="R277" s="243"/>
      <c r="S277" s="243"/>
      <c r="T277" s="243"/>
      <c r="U277" s="243"/>
      <c r="V277" s="243"/>
      <c r="W277" s="243"/>
      <c r="X277" s="243"/>
      <c r="Y277" s="243"/>
      <c r="Z277" s="243"/>
      <c r="AA277" s="243"/>
      <c r="AB277" s="243"/>
      <c r="AC277" s="243"/>
      <c r="AD277" s="243"/>
      <c r="AE277" s="243"/>
      <c r="AF277" s="243"/>
      <c r="AG277" s="243"/>
      <c r="AH277" s="243"/>
      <c r="AI277" s="243"/>
      <c r="AJ277" s="243"/>
      <c r="AK277" s="243"/>
      <c r="AL277" s="243"/>
      <c r="AM277" s="243"/>
      <c r="AN277" s="243"/>
      <c r="AO277" s="243"/>
      <c r="AP277" s="243"/>
      <c r="AQ277" s="243"/>
      <c r="AR277" s="243"/>
      <c r="AS277" s="243"/>
      <c r="AT277" s="243"/>
      <c r="AU277" s="243"/>
      <c r="AV277" s="243"/>
      <c r="AW277" s="243"/>
      <c r="AX277" s="243"/>
      <c r="AY277" s="243"/>
      <c r="AZ277" s="243"/>
      <c r="BA277" s="243"/>
      <c r="BB277" s="243"/>
      <c r="BC277" s="243"/>
      <c r="BD277" s="243"/>
      <c r="BE277" s="243"/>
      <c r="BF277" s="243"/>
      <c r="BG277" s="243"/>
      <c r="BH277" s="243"/>
      <c r="BI277" s="243"/>
      <c r="BJ277" s="243"/>
      <c r="BK277" s="243"/>
      <c r="BL277" s="243"/>
      <c r="BM277" s="243"/>
      <c r="BN277" s="243"/>
      <c r="BO277" s="243"/>
      <c r="BP277" s="243"/>
      <c r="BQ277" s="243"/>
      <c r="BR277" s="243"/>
      <c r="BS277" s="243"/>
      <c r="BT277" s="243"/>
      <c r="BU277" s="243"/>
      <c r="BV277" s="243"/>
      <c r="BW277" s="243"/>
      <c r="BX277" s="243"/>
      <c r="BY277" s="243"/>
      <c r="BZ277" s="243"/>
      <c r="CA277" s="243"/>
      <c r="CB277" s="243"/>
      <c r="CC277" s="243"/>
      <c r="CD277" s="243"/>
      <c r="CE277" s="243"/>
      <c r="CF277" s="243"/>
      <c r="CG277" s="243"/>
      <c r="CH277" s="243"/>
      <c r="CI277" s="243"/>
      <c r="CJ277" s="243"/>
      <c r="CK277" s="243"/>
      <c r="CL277" s="243"/>
    </row>
    <row r="278" spans="1:90" ht="17.25" customHeight="1" hidden="1">
      <c r="A278" s="243"/>
      <c r="B278" s="243"/>
      <c r="C278" s="243"/>
      <c r="D278" s="243"/>
      <c r="E278" s="243"/>
      <c r="F278" s="243"/>
      <c r="G278" s="243"/>
      <c r="H278" s="243"/>
      <c r="I278" s="243"/>
      <c r="J278" s="243"/>
      <c r="K278" s="243"/>
      <c r="L278" s="243"/>
      <c r="M278" s="243"/>
      <c r="N278" s="243"/>
      <c r="O278" s="243"/>
      <c r="P278" s="243"/>
      <c r="Q278" s="243"/>
      <c r="R278" s="243"/>
      <c r="S278" s="243"/>
      <c r="T278" s="243"/>
      <c r="U278" s="243"/>
      <c r="V278" s="243"/>
      <c r="W278" s="243"/>
      <c r="X278" s="243"/>
      <c r="Y278" s="243"/>
      <c r="Z278" s="243"/>
      <c r="AA278" s="243"/>
      <c r="AB278" s="243"/>
      <c r="AC278" s="243"/>
      <c r="AD278" s="243"/>
      <c r="AE278" s="243"/>
      <c r="AF278" s="243"/>
      <c r="AG278" s="243"/>
      <c r="AH278" s="243"/>
      <c r="AI278" s="243"/>
      <c r="AJ278" s="243"/>
      <c r="AK278" s="243"/>
      <c r="AL278" s="243"/>
      <c r="AM278" s="243"/>
      <c r="AN278" s="243"/>
      <c r="AO278" s="243"/>
      <c r="AP278" s="243"/>
      <c r="AQ278" s="243"/>
      <c r="AR278" s="243"/>
      <c r="AS278" s="243"/>
      <c r="AT278" s="243"/>
      <c r="AU278" s="243"/>
      <c r="AV278" s="243"/>
      <c r="AW278" s="243"/>
      <c r="AX278" s="243"/>
      <c r="AY278" s="243"/>
      <c r="AZ278" s="243"/>
      <c r="BA278" s="243"/>
      <c r="BB278" s="243"/>
      <c r="BC278" s="243"/>
      <c r="BD278" s="243"/>
      <c r="BE278" s="243"/>
      <c r="BF278" s="243"/>
      <c r="BG278" s="243"/>
      <c r="BH278" s="243"/>
      <c r="BI278" s="243"/>
      <c r="BJ278" s="243"/>
      <c r="BK278" s="243"/>
      <c r="BL278" s="243"/>
      <c r="BM278" s="243"/>
      <c r="BN278" s="243"/>
      <c r="BO278" s="243"/>
      <c r="BP278" s="243"/>
      <c r="BQ278" s="243"/>
      <c r="BR278" s="243"/>
      <c r="BS278" s="243"/>
      <c r="BT278" s="243"/>
      <c r="BU278" s="243"/>
      <c r="BV278" s="243"/>
      <c r="BW278" s="243"/>
      <c r="BX278" s="243"/>
      <c r="BY278" s="243"/>
      <c r="BZ278" s="243"/>
      <c r="CA278" s="243"/>
      <c r="CB278" s="243"/>
      <c r="CC278" s="243"/>
      <c r="CD278" s="243"/>
      <c r="CE278" s="243"/>
      <c r="CF278" s="243"/>
      <c r="CG278" s="243"/>
      <c r="CH278" s="243"/>
      <c r="CI278" s="243"/>
      <c r="CJ278" s="243"/>
      <c r="CK278" s="243"/>
      <c r="CL278" s="243"/>
    </row>
    <row r="279" spans="1:90" ht="17.25" customHeight="1" hidden="1">
      <c r="A279" s="243"/>
      <c r="B279" s="243"/>
      <c r="C279" s="243"/>
      <c r="D279" s="243"/>
      <c r="E279" s="243"/>
      <c r="F279" s="243"/>
      <c r="G279" s="243"/>
      <c r="H279" s="243"/>
      <c r="I279" s="243"/>
      <c r="J279" s="243"/>
      <c r="K279" s="243"/>
      <c r="L279" s="243"/>
      <c r="M279" s="243"/>
      <c r="N279" s="243"/>
      <c r="O279" s="243"/>
      <c r="P279" s="243"/>
      <c r="Q279" s="243"/>
      <c r="R279" s="243"/>
      <c r="S279" s="243"/>
      <c r="T279" s="243"/>
      <c r="U279" s="243"/>
      <c r="V279" s="243"/>
      <c r="W279" s="243"/>
      <c r="X279" s="243"/>
      <c r="Y279" s="243"/>
      <c r="Z279" s="243"/>
      <c r="AA279" s="243"/>
      <c r="AB279" s="243"/>
      <c r="AC279" s="243"/>
      <c r="AD279" s="243"/>
      <c r="AE279" s="243"/>
      <c r="AF279" s="243"/>
      <c r="AG279" s="243"/>
      <c r="AH279" s="243"/>
      <c r="AI279" s="243"/>
      <c r="AJ279" s="243"/>
      <c r="AK279" s="243"/>
      <c r="AL279" s="243"/>
      <c r="AM279" s="243"/>
      <c r="AN279" s="243"/>
      <c r="AO279" s="243"/>
      <c r="AP279" s="243"/>
      <c r="AQ279" s="243"/>
      <c r="AR279" s="243"/>
      <c r="AS279" s="243"/>
      <c r="AT279" s="243"/>
      <c r="AU279" s="243"/>
      <c r="AV279" s="243"/>
      <c r="AW279" s="243"/>
      <c r="AX279" s="243"/>
      <c r="AY279" s="243"/>
      <c r="AZ279" s="243"/>
      <c r="BA279" s="243"/>
      <c r="BB279" s="243"/>
      <c r="BC279" s="243"/>
      <c r="BD279" s="243"/>
      <c r="BE279" s="243"/>
      <c r="BF279" s="243"/>
      <c r="BG279" s="243"/>
      <c r="BH279" s="243"/>
      <c r="BI279" s="243"/>
      <c r="BJ279" s="243"/>
      <c r="BK279" s="243"/>
      <c r="BL279" s="243"/>
      <c r="BM279" s="243"/>
      <c r="BN279" s="243"/>
      <c r="BO279" s="243"/>
      <c r="BP279" s="243"/>
      <c r="BQ279" s="243"/>
      <c r="BR279" s="243"/>
      <c r="BS279" s="243"/>
      <c r="BT279" s="243"/>
      <c r="BU279" s="243"/>
      <c r="BV279" s="243"/>
      <c r="BW279" s="243"/>
      <c r="BX279" s="243"/>
      <c r="BY279" s="243"/>
      <c r="BZ279" s="243"/>
      <c r="CA279" s="243"/>
      <c r="CB279" s="243"/>
      <c r="CC279" s="243"/>
      <c r="CD279" s="243"/>
      <c r="CE279" s="243"/>
      <c r="CF279" s="243"/>
      <c r="CG279" s="243"/>
      <c r="CH279" s="243"/>
      <c r="CI279" s="243"/>
      <c r="CJ279" s="243"/>
      <c r="CK279" s="243"/>
      <c r="CL279" s="243"/>
    </row>
    <row r="280" spans="1:90" ht="17.25" customHeight="1" hidden="1">
      <c r="A280" s="243"/>
      <c r="B280" s="243"/>
      <c r="C280" s="243"/>
      <c r="D280" s="243"/>
      <c r="E280" s="243"/>
      <c r="F280" s="243"/>
      <c r="G280" s="243"/>
      <c r="H280" s="243"/>
      <c r="I280" s="243"/>
      <c r="J280" s="243"/>
      <c r="K280" s="243"/>
      <c r="L280" s="243"/>
      <c r="M280" s="243"/>
      <c r="N280" s="243"/>
      <c r="O280" s="243"/>
      <c r="P280" s="243"/>
      <c r="Q280" s="243"/>
      <c r="R280" s="243"/>
      <c r="S280" s="243"/>
      <c r="T280" s="243"/>
      <c r="U280" s="243"/>
      <c r="V280" s="243"/>
      <c r="W280" s="243"/>
      <c r="X280" s="243"/>
      <c r="Y280" s="243"/>
      <c r="Z280" s="243"/>
      <c r="AA280" s="243"/>
      <c r="AB280" s="243"/>
      <c r="AC280" s="243"/>
      <c r="AD280" s="243"/>
      <c r="AE280" s="243"/>
      <c r="AF280" s="243"/>
      <c r="AG280" s="243"/>
      <c r="AH280" s="243"/>
      <c r="AI280" s="243"/>
      <c r="AJ280" s="243"/>
      <c r="AK280" s="243"/>
      <c r="AL280" s="243"/>
      <c r="AM280" s="243"/>
      <c r="AN280" s="243"/>
      <c r="AO280" s="243"/>
      <c r="AP280" s="243"/>
      <c r="AQ280" s="243"/>
      <c r="AR280" s="243"/>
      <c r="AS280" s="243"/>
      <c r="AT280" s="243"/>
      <c r="AU280" s="243"/>
      <c r="AV280" s="243"/>
      <c r="AW280" s="243"/>
      <c r="AX280" s="243"/>
      <c r="AY280" s="243"/>
      <c r="AZ280" s="243"/>
      <c r="BA280" s="243"/>
      <c r="BB280" s="243"/>
      <c r="BC280" s="243"/>
      <c r="BD280" s="243"/>
      <c r="BE280" s="243"/>
      <c r="BF280" s="243"/>
      <c r="BG280" s="243"/>
      <c r="BH280" s="243"/>
      <c r="BI280" s="243"/>
      <c r="BJ280" s="243"/>
      <c r="BK280" s="243"/>
      <c r="BL280" s="243"/>
      <c r="BM280" s="243"/>
      <c r="BN280" s="243"/>
      <c r="BO280" s="243"/>
      <c r="BP280" s="243"/>
      <c r="BQ280" s="243"/>
      <c r="BR280" s="243"/>
      <c r="BS280" s="243"/>
      <c r="BT280" s="243"/>
      <c r="BU280" s="243"/>
      <c r="BV280" s="243"/>
      <c r="BW280" s="243"/>
      <c r="BX280" s="243"/>
      <c r="BY280" s="243"/>
      <c r="BZ280" s="243"/>
      <c r="CA280" s="243"/>
      <c r="CB280" s="243"/>
      <c r="CC280" s="243"/>
      <c r="CD280" s="243"/>
      <c r="CE280" s="243"/>
      <c r="CF280" s="243"/>
      <c r="CG280" s="243"/>
      <c r="CH280" s="243"/>
      <c r="CI280" s="243"/>
      <c r="CJ280" s="243"/>
      <c r="CK280" s="243"/>
      <c r="CL280" s="243"/>
    </row>
    <row r="281" spans="1:90" ht="17.25" customHeight="1" hidden="1">
      <c r="A281" s="243"/>
      <c r="B281" s="243"/>
      <c r="C281" s="243"/>
      <c r="D281" s="243"/>
      <c r="E281" s="243"/>
      <c r="F281" s="243"/>
      <c r="G281" s="243"/>
      <c r="H281" s="243"/>
      <c r="I281" s="243"/>
      <c r="J281" s="243"/>
      <c r="K281" s="243"/>
      <c r="L281" s="243"/>
      <c r="M281" s="243"/>
      <c r="N281" s="243"/>
      <c r="O281" s="243"/>
      <c r="P281" s="243"/>
      <c r="Q281" s="243"/>
      <c r="R281" s="243"/>
      <c r="S281" s="243"/>
      <c r="T281" s="243"/>
      <c r="U281" s="243"/>
      <c r="V281" s="243"/>
      <c r="W281" s="243"/>
      <c r="X281" s="243"/>
      <c r="Y281" s="243"/>
      <c r="Z281" s="243"/>
      <c r="AA281" s="243"/>
      <c r="AB281" s="243"/>
      <c r="AC281" s="243"/>
      <c r="AD281" s="243"/>
      <c r="AE281" s="243"/>
      <c r="AF281" s="243"/>
      <c r="AG281" s="243"/>
      <c r="AH281" s="243"/>
      <c r="AI281" s="243"/>
      <c r="AJ281" s="243"/>
      <c r="AK281" s="243"/>
      <c r="AL281" s="243"/>
      <c r="AM281" s="243"/>
      <c r="AN281" s="243"/>
      <c r="AO281" s="243"/>
      <c r="AP281" s="243"/>
      <c r="AQ281" s="243"/>
      <c r="AR281" s="243"/>
      <c r="AS281" s="243"/>
      <c r="AT281" s="243"/>
      <c r="AU281" s="243"/>
      <c r="AV281" s="243"/>
      <c r="AW281" s="243"/>
      <c r="AX281" s="243"/>
      <c r="AY281" s="243"/>
      <c r="AZ281" s="243"/>
      <c r="BA281" s="243"/>
      <c r="BB281" s="243"/>
      <c r="BC281" s="243"/>
      <c r="BD281" s="243"/>
      <c r="BE281" s="243"/>
      <c r="BF281" s="243"/>
      <c r="BG281" s="243"/>
      <c r="BH281" s="243"/>
      <c r="BI281" s="243"/>
      <c r="BJ281" s="243"/>
      <c r="BK281" s="243"/>
      <c r="BL281" s="243"/>
      <c r="BM281" s="243"/>
      <c r="BN281" s="243"/>
      <c r="BO281" s="243"/>
      <c r="BP281" s="243"/>
      <c r="BQ281" s="243"/>
      <c r="BR281" s="243"/>
      <c r="BS281" s="243"/>
      <c r="BT281" s="243"/>
      <c r="BU281" s="243"/>
      <c r="BV281" s="243"/>
      <c r="BW281" s="243"/>
      <c r="BX281" s="243"/>
      <c r="BY281" s="243"/>
      <c r="BZ281" s="243"/>
      <c r="CA281" s="243"/>
      <c r="CB281" s="243"/>
      <c r="CC281" s="243"/>
      <c r="CD281" s="243"/>
      <c r="CE281" s="243"/>
      <c r="CF281" s="243"/>
      <c r="CG281" s="243"/>
      <c r="CH281" s="243"/>
      <c r="CI281" s="243"/>
      <c r="CJ281" s="243"/>
      <c r="CK281" s="243"/>
      <c r="CL281" s="243"/>
    </row>
    <row r="282" spans="1:90" ht="17.25" customHeight="1" hidden="1">
      <c r="A282" s="243"/>
      <c r="B282" s="243"/>
      <c r="C282" s="243"/>
      <c r="D282" s="243"/>
      <c r="E282" s="243"/>
      <c r="F282" s="243"/>
      <c r="G282" s="243"/>
      <c r="H282" s="243"/>
      <c r="I282" s="243"/>
      <c r="J282" s="243"/>
      <c r="K282" s="243"/>
      <c r="L282" s="243"/>
      <c r="M282" s="243"/>
      <c r="N282" s="243"/>
      <c r="O282" s="243"/>
      <c r="P282" s="243"/>
      <c r="Q282" s="243"/>
      <c r="R282" s="243"/>
      <c r="S282" s="243"/>
      <c r="T282" s="243"/>
      <c r="U282" s="243"/>
      <c r="V282" s="243"/>
      <c r="W282" s="243"/>
      <c r="X282" s="243"/>
      <c r="Y282" s="243"/>
      <c r="Z282" s="243"/>
      <c r="AA282" s="243"/>
      <c r="AB282" s="243"/>
      <c r="AC282" s="243"/>
      <c r="AD282" s="243"/>
      <c r="AE282" s="243"/>
      <c r="AF282" s="243"/>
      <c r="AG282" s="243"/>
      <c r="AH282" s="243"/>
      <c r="AI282" s="243"/>
      <c r="AJ282" s="243"/>
      <c r="AK282" s="243"/>
      <c r="AL282" s="243"/>
      <c r="AM282" s="243"/>
      <c r="AN282" s="243"/>
      <c r="AO282" s="243"/>
      <c r="AP282" s="243"/>
      <c r="AQ282" s="243"/>
      <c r="AR282" s="243"/>
      <c r="AS282" s="243"/>
      <c r="AT282" s="243"/>
      <c r="AU282" s="243"/>
      <c r="AV282" s="243"/>
      <c r="AW282" s="243"/>
      <c r="AX282" s="243"/>
      <c r="AY282" s="243"/>
      <c r="AZ282" s="243"/>
      <c r="BA282" s="243"/>
      <c r="BB282" s="243"/>
      <c r="BC282" s="243"/>
      <c r="BD282" s="243"/>
      <c r="BE282" s="243"/>
      <c r="BF282" s="243"/>
      <c r="BG282" s="243"/>
      <c r="BH282" s="243"/>
      <c r="BI282" s="243"/>
      <c r="BJ282" s="243"/>
      <c r="BK282" s="243"/>
      <c r="BL282" s="243"/>
      <c r="BM282" s="243"/>
      <c r="BN282" s="243"/>
      <c r="BO282" s="243"/>
      <c r="BP282" s="243"/>
      <c r="BQ282" s="243"/>
      <c r="BR282" s="243"/>
      <c r="BS282" s="243"/>
      <c r="BT282" s="243"/>
      <c r="BU282" s="243"/>
      <c r="BV282" s="243"/>
      <c r="BW282" s="243"/>
      <c r="BX282" s="243"/>
      <c r="BY282" s="243"/>
      <c r="BZ282" s="243"/>
      <c r="CA282" s="243"/>
      <c r="CB282" s="243"/>
      <c r="CC282" s="243"/>
      <c r="CD282" s="243"/>
      <c r="CE282" s="243"/>
      <c r="CF282" s="243"/>
      <c r="CG282" s="243"/>
      <c r="CH282" s="243"/>
      <c r="CI282" s="243"/>
      <c r="CJ282" s="243"/>
      <c r="CK282" s="243"/>
      <c r="CL282" s="243"/>
    </row>
    <row r="283" spans="1:90" ht="17.25" customHeight="1" hidden="1">
      <c r="A283" s="243"/>
      <c r="B283" s="243"/>
      <c r="C283" s="243"/>
      <c r="D283" s="243"/>
      <c r="E283" s="243"/>
      <c r="F283" s="243"/>
      <c r="G283" s="243"/>
      <c r="H283" s="243"/>
      <c r="I283" s="243"/>
      <c r="J283" s="243"/>
      <c r="K283" s="243"/>
      <c r="L283" s="243"/>
      <c r="M283" s="243"/>
      <c r="N283" s="243"/>
      <c r="O283" s="243"/>
      <c r="P283" s="243"/>
      <c r="Q283" s="243"/>
      <c r="R283" s="243"/>
      <c r="S283" s="243"/>
      <c r="T283" s="243"/>
      <c r="U283" s="243"/>
      <c r="V283" s="243"/>
      <c r="W283" s="243"/>
      <c r="X283" s="243"/>
      <c r="Y283" s="243"/>
      <c r="Z283" s="243"/>
      <c r="AA283" s="243"/>
      <c r="AB283" s="243"/>
      <c r="AC283" s="243"/>
      <c r="AD283" s="243"/>
      <c r="AE283" s="243"/>
      <c r="AF283" s="243"/>
      <c r="AG283" s="243"/>
      <c r="AH283" s="243"/>
      <c r="AI283" s="243"/>
      <c r="AJ283" s="243"/>
      <c r="AK283" s="243"/>
      <c r="AL283" s="243"/>
      <c r="AM283" s="243"/>
      <c r="AN283" s="243"/>
      <c r="AO283" s="243"/>
      <c r="AP283" s="243"/>
      <c r="AQ283" s="243"/>
      <c r="AR283" s="243"/>
      <c r="AS283" s="243"/>
      <c r="AT283" s="243"/>
      <c r="AU283" s="243"/>
      <c r="AV283" s="243"/>
      <c r="AW283" s="243"/>
      <c r="AX283" s="243"/>
      <c r="AY283" s="243"/>
      <c r="AZ283" s="243"/>
      <c r="BA283" s="243"/>
      <c r="BB283" s="243"/>
      <c r="BC283" s="243"/>
      <c r="BD283" s="243"/>
      <c r="BE283" s="243"/>
      <c r="BF283" s="243"/>
      <c r="BG283" s="243"/>
      <c r="BH283" s="243"/>
      <c r="BI283" s="243"/>
      <c r="BJ283" s="243"/>
      <c r="BK283" s="243"/>
      <c r="BL283" s="243"/>
      <c r="BM283" s="243"/>
      <c r="BN283" s="243"/>
      <c r="BO283" s="243"/>
      <c r="BP283" s="243"/>
      <c r="BQ283" s="243"/>
      <c r="BR283" s="243"/>
      <c r="BS283" s="243"/>
      <c r="BT283" s="243"/>
      <c r="BU283" s="243"/>
      <c r="BV283" s="243"/>
      <c r="BW283" s="243"/>
      <c r="BX283" s="243"/>
      <c r="BY283" s="243"/>
      <c r="BZ283" s="243"/>
      <c r="CA283" s="243"/>
      <c r="CB283" s="243"/>
      <c r="CC283" s="243"/>
      <c r="CD283" s="243"/>
      <c r="CE283" s="243"/>
      <c r="CF283" s="243"/>
      <c r="CG283" s="243"/>
      <c r="CH283" s="243"/>
      <c r="CI283" s="243"/>
      <c r="CJ283" s="243"/>
      <c r="CK283" s="243"/>
      <c r="CL283" s="243"/>
    </row>
    <row r="284" spans="1:90" ht="17.25" customHeight="1" hidden="1">
      <c r="A284" s="243"/>
      <c r="B284" s="243"/>
      <c r="C284" s="243"/>
      <c r="D284" s="243"/>
      <c r="E284" s="243"/>
      <c r="F284" s="243"/>
      <c r="G284" s="243"/>
      <c r="H284" s="243"/>
      <c r="I284" s="243"/>
      <c r="J284" s="243"/>
      <c r="K284" s="243"/>
      <c r="L284" s="243"/>
      <c r="M284" s="243"/>
      <c r="N284" s="243"/>
      <c r="O284" s="243"/>
      <c r="P284" s="243"/>
      <c r="Q284" s="243"/>
      <c r="R284" s="243"/>
      <c r="S284" s="243"/>
      <c r="T284" s="243"/>
      <c r="U284" s="243"/>
      <c r="V284" s="243"/>
      <c r="W284" s="243"/>
      <c r="X284" s="243"/>
      <c r="Y284" s="243"/>
      <c r="Z284" s="243"/>
      <c r="AA284" s="243"/>
      <c r="AB284" s="243"/>
      <c r="AC284" s="243"/>
      <c r="AD284" s="243"/>
      <c r="AE284" s="243"/>
      <c r="AF284" s="243"/>
      <c r="AG284" s="243"/>
      <c r="AH284" s="243"/>
      <c r="AI284" s="243"/>
      <c r="AJ284" s="243"/>
      <c r="AK284" s="243"/>
      <c r="AL284" s="243"/>
      <c r="AM284" s="243"/>
      <c r="AN284" s="243"/>
      <c r="AO284" s="243"/>
      <c r="AP284" s="243"/>
      <c r="AQ284" s="243"/>
      <c r="AR284" s="243"/>
      <c r="AS284" s="243"/>
      <c r="AT284" s="243"/>
      <c r="AU284" s="243"/>
      <c r="AV284" s="243"/>
      <c r="AW284" s="243"/>
      <c r="AX284" s="243"/>
      <c r="AY284" s="243"/>
      <c r="AZ284" s="243"/>
      <c r="BA284" s="243"/>
      <c r="BB284" s="243"/>
      <c r="BC284" s="243"/>
      <c r="BD284" s="243"/>
      <c r="BE284" s="243"/>
      <c r="BF284" s="243"/>
      <c r="BG284" s="243"/>
      <c r="BH284" s="243"/>
      <c r="BI284" s="243"/>
      <c r="BJ284" s="243"/>
      <c r="BK284" s="243"/>
      <c r="BL284" s="243"/>
      <c r="BM284" s="243"/>
      <c r="BN284" s="243"/>
      <c r="BO284" s="243"/>
      <c r="BP284" s="243"/>
      <c r="BQ284" s="243"/>
      <c r="BR284" s="243"/>
      <c r="BS284" s="243"/>
      <c r="BT284" s="243"/>
      <c r="BU284" s="243"/>
      <c r="BV284" s="243"/>
      <c r="BW284" s="243"/>
      <c r="BX284" s="243"/>
      <c r="BY284" s="243"/>
      <c r="BZ284" s="243"/>
      <c r="CA284" s="243"/>
      <c r="CB284" s="243"/>
      <c r="CC284" s="243"/>
      <c r="CD284" s="243"/>
      <c r="CE284" s="243"/>
      <c r="CF284" s="243"/>
      <c r="CG284" s="243"/>
      <c r="CH284" s="243"/>
      <c r="CI284" s="243"/>
      <c r="CJ284" s="243"/>
      <c r="CK284" s="243"/>
      <c r="CL284" s="243"/>
    </row>
    <row r="285" spans="1:90" ht="17.25" customHeight="1" hidden="1">
      <c r="A285" s="243"/>
      <c r="B285" s="243"/>
      <c r="C285" s="243"/>
      <c r="D285" s="243"/>
      <c r="E285" s="243"/>
      <c r="F285" s="243"/>
      <c r="G285" s="243"/>
      <c r="H285" s="243"/>
      <c r="I285" s="243"/>
      <c r="J285" s="243"/>
      <c r="K285" s="243"/>
      <c r="L285" s="243"/>
      <c r="M285" s="243"/>
      <c r="N285" s="243"/>
      <c r="O285" s="243"/>
      <c r="P285" s="243"/>
      <c r="Q285" s="243"/>
      <c r="R285" s="243"/>
      <c r="S285" s="243"/>
      <c r="T285" s="243"/>
      <c r="U285" s="243"/>
      <c r="V285" s="243"/>
      <c r="W285" s="243"/>
      <c r="X285" s="243"/>
      <c r="Y285" s="243"/>
      <c r="Z285" s="243"/>
      <c r="AA285" s="243"/>
      <c r="AB285" s="243"/>
      <c r="AC285" s="243"/>
      <c r="AD285" s="243"/>
      <c r="AE285" s="243"/>
      <c r="AF285" s="243"/>
      <c r="AG285" s="243"/>
      <c r="AH285" s="243"/>
      <c r="AI285" s="243"/>
      <c r="AJ285" s="243"/>
      <c r="AK285" s="243"/>
      <c r="AL285" s="243"/>
      <c r="AM285" s="243"/>
      <c r="AN285" s="243"/>
      <c r="AO285" s="243"/>
      <c r="AP285" s="243"/>
      <c r="AQ285" s="243"/>
      <c r="AR285" s="243"/>
      <c r="AS285" s="243"/>
      <c r="AT285" s="243"/>
      <c r="AU285" s="243"/>
      <c r="AV285" s="243"/>
      <c r="AW285" s="243"/>
      <c r="AX285" s="243"/>
      <c r="AY285" s="243"/>
      <c r="AZ285" s="243"/>
      <c r="BA285" s="243"/>
      <c r="BB285" s="243"/>
      <c r="BC285" s="243"/>
      <c r="BD285" s="243"/>
      <c r="BE285" s="243"/>
      <c r="BF285" s="243"/>
      <c r="BG285" s="243"/>
      <c r="BH285" s="243"/>
      <c r="BI285" s="243"/>
      <c r="BJ285" s="243"/>
      <c r="BK285" s="243"/>
      <c r="BL285" s="243"/>
      <c r="BM285" s="243"/>
      <c r="BN285" s="243"/>
      <c r="BO285" s="243"/>
      <c r="BP285" s="243"/>
      <c r="BQ285" s="243"/>
      <c r="BR285" s="243"/>
      <c r="BS285" s="243"/>
      <c r="BT285" s="243"/>
      <c r="BU285" s="243"/>
      <c r="BV285" s="243"/>
      <c r="BW285" s="243"/>
      <c r="BX285" s="243"/>
      <c r="BY285" s="243"/>
      <c r="BZ285" s="243"/>
      <c r="CA285" s="243"/>
      <c r="CB285" s="243"/>
      <c r="CC285" s="243"/>
      <c r="CD285" s="243"/>
      <c r="CE285" s="243"/>
      <c r="CF285" s="243"/>
      <c r="CG285" s="243"/>
      <c r="CH285" s="243"/>
      <c r="CI285" s="243"/>
      <c r="CJ285" s="243"/>
      <c r="CK285" s="243"/>
      <c r="CL285" s="243"/>
    </row>
    <row r="286" spans="1:90" ht="17.25" customHeight="1" hidden="1">
      <c r="A286" s="243"/>
      <c r="B286" s="243"/>
      <c r="C286" s="243"/>
      <c r="D286" s="243"/>
      <c r="E286" s="243"/>
      <c r="F286" s="243"/>
      <c r="G286" s="243"/>
      <c r="H286" s="243"/>
      <c r="I286" s="243"/>
      <c r="J286" s="243"/>
      <c r="K286" s="243"/>
      <c r="L286" s="243"/>
      <c r="M286" s="243"/>
      <c r="N286" s="243"/>
      <c r="O286" s="243"/>
      <c r="P286" s="243"/>
      <c r="Q286" s="243"/>
      <c r="R286" s="243"/>
      <c r="S286" s="243"/>
      <c r="T286" s="243"/>
      <c r="U286" s="243"/>
      <c r="V286" s="243"/>
      <c r="W286" s="243"/>
      <c r="X286" s="243"/>
      <c r="Y286" s="243"/>
      <c r="Z286" s="243"/>
      <c r="AA286" s="243"/>
      <c r="AB286" s="243"/>
      <c r="AC286" s="243"/>
      <c r="AD286" s="243"/>
      <c r="AE286" s="243"/>
      <c r="AF286" s="243"/>
      <c r="AG286" s="243"/>
      <c r="AH286" s="243"/>
      <c r="AI286" s="243"/>
      <c r="AJ286" s="243"/>
      <c r="AK286" s="243"/>
      <c r="AL286" s="243"/>
      <c r="AM286" s="243"/>
      <c r="AN286" s="243"/>
      <c r="AO286" s="243"/>
      <c r="AP286" s="243"/>
      <c r="AQ286" s="243"/>
      <c r="AR286" s="243"/>
      <c r="AS286" s="243"/>
      <c r="AT286" s="243"/>
      <c r="AU286" s="243"/>
      <c r="AV286" s="243"/>
      <c r="AW286" s="243"/>
      <c r="AX286" s="243"/>
      <c r="AY286" s="243"/>
      <c r="AZ286" s="243"/>
      <c r="BA286" s="243"/>
      <c r="BB286" s="243"/>
      <c r="BC286" s="243"/>
      <c r="BD286" s="243"/>
      <c r="BE286" s="243"/>
      <c r="BF286" s="243"/>
      <c r="BG286" s="243"/>
      <c r="BH286" s="243"/>
      <c r="BI286" s="243"/>
      <c r="BJ286" s="243"/>
      <c r="BK286" s="243"/>
      <c r="BL286" s="243"/>
      <c r="BM286" s="243"/>
      <c r="BN286" s="243"/>
      <c r="BO286" s="243"/>
      <c r="BP286" s="243"/>
      <c r="BQ286" s="243"/>
      <c r="BR286" s="243"/>
      <c r="BS286" s="243"/>
      <c r="BT286" s="243"/>
      <c r="BU286" s="243"/>
      <c r="BV286" s="243"/>
      <c r="BW286" s="243"/>
      <c r="BX286" s="243"/>
      <c r="BY286" s="243"/>
      <c r="BZ286" s="243"/>
      <c r="CA286" s="243"/>
      <c r="CB286" s="243"/>
      <c r="CC286" s="243"/>
      <c r="CD286" s="243"/>
      <c r="CE286" s="243"/>
      <c r="CF286" s="243"/>
      <c r="CG286" s="243"/>
      <c r="CH286" s="243"/>
      <c r="CI286" s="243"/>
      <c r="CJ286" s="243"/>
      <c r="CK286" s="243"/>
      <c r="CL286" s="243"/>
    </row>
    <row r="287" spans="1:90" ht="17.25" customHeight="1" hidden="1">
      <c r="A287" s="243"/>
      <c r="B287" s="243"/>
      <c r="C287" s="243"/>
      <c r="D287" s="243"/>
      <c r="E287" s="243"/>
      <c r="F287" s="243"/>
      <c r="G287" s="243"/>
      <c r="H287" s="243"/>
      <c r="I287" s="243"/>
      <c r="J287" s="243"/>
      <c r="K287" s="243"/>
      <c r="L287" s="243"/>
      <c r="M287" s="243"/>
      <c r="N287" s="243"/>
      <c r="O287" s="243"/>
      <c r="P287" s="243"/>
      <c r="Q287" s="243"/>
      <c r="R287" s="243"/>
      <c r="S287" s="243"/>
      <c r="T287" s="243"/>
      <c r="U287" s="243"/>
      <c r="V287" s="243"/>
      <c r="W287" s="243"/>
      <c r="X287" s="243"/>
      <c r="Y287" s="243"/>
      <c r="Z287" s="243"/>
      <c r="AA287" s="243"/>
      <c r="AB287" s="243"/>
      <c r="AC287" s="243"/>
      <c r="AD287" s="243"/>
      <c r="AE287" s="243"/>
      <c r="AF287" s="243"/>
      <c r="AG287" s="243"/>
      <c r="AH287" s="243"/>
      <c r="AI287" s="243"/>
      <c r="AJ287" s="243"/>
      <c r="AK287" s="243"/>
      <c r="AL287" s="243"/>
      <c r="AM287" s="243"/>
      <c r="AN287" s="243"/>
      <c r="AO287" s="243"/>
      <c r="AP287" s="243"/>
      <c r="AQ287" s="243"/>
      <c r="AR287" s="243"/>
      <c r="AS287" s="243"/>
      <c r="AT287" s="243"/>
      <c r="AU287" s="243"/>
      <c r="AV287" s="243"/>
      <c r="AW287" s="243"/>
      <c r="AX287" s="243"/>
      <c r="AY287" s="243"/>
      <c r="AZ287" s="243"/>
      <c r="BA287" s="243"/>
      <c r="BB287" s="243"/>
      <c r="BC287" s="243"/>
      <c r="BD287" s="243"/>
      <c r="BE287" s="243"/>
      <c r="BF287" s="243"/>
      <c r="BG287" s="243"/>
      <c r="BH287" s="243"/>
      <c r="BI287" s="243"/>
      <c r="BJ287" s="243"/>
      <c r="BK287" s="243"/>
      <c r="BL287" s="243"/>
      <c r="BM287" s="243"/>
      <c r="BN287" s="243"/>
      <c r="BO287" s="243"/>
      <c r="BP287" s="243"/>
      <c r="BQ287" s="243"/>
      <c r="BR287" s="243"/>
      <c r="BS287" s="243"/>
      <c r="BT287" s="243"/>
      <c r="BU287" s="243"/>
      <c r="BV287" s="243"/>
      <c r="BW287" s="243"/>
      <c r="BX287" s="243"/>
      <c r="BY287" s="243"/>
      <c r="BZ287" s="243"/>
      <c r="CA287" s="243"/>
      <c r="CB287" s="243"/>
      <c r="CC287" s="243"/>
      <c r="CD287" s="243"/>
      <c r="CE287" s="243"/>
      <c r="CF287" s="243"/>
      <c r="CG287" s="243"/>
      <c r="CH287" s="243"/>
      <c r="CI287" s="243"/>
      <c r="CJ287" s="243"/>
      <c r="CK287" s="243"/>
      <c r="CL287" s="243"/>
    </row>
    <row r="288" spans="1:90" ht="17.25" customHeight="1" hidden="1">
      <c r="A288" s="243"/>
      <c r="B288" s="243"/>
      <c r="C288" s="243"/>
      <c r="D288" s="243"/>
      <c r="E288" s="243"/>
      <c r="F288" s="243"/>
      <c r="G288" s="243"/>
      <c r="H288" s="243"/>
      <c r="I288" s="243"/>
      <c r="J288" s="243"/>
      <c r="K288" s="243"/>
      <c r="L288" s="243"/>
      <c r="M288" s="243"/>
      <c r="N288" s="243"/>
      <c r="O288" s="243"/>
      <c r="P288" s="243"/>
      <c r="Q288" s="243"/>
      <c r="R288" s="243"/>
      <c r="S288" s="243"/>
      <c r="T288" s="243"/>
      <c r="U288" s="243"/>
      <c r="V288" s="243"/>
      <c r="W288" s="243"/>
      <c r="X288" s="243"/>
      <c r="Y288" s="243"/>
      <c r="Z288" s="243"/>
      <c r="AA288" s="243"/>
      <c r="AB288" s="243"/>
      <c r="AC288" s="243"/>
      <c r="AD288" s="243"/>
      <c r="AE288" s="243"/>
      <c r="AF288" s="243"/>
      <c r="AG288" s="243"/>
      <c r="AH288" s="243"/>
      <c r="AI288" s="243"/>
      <c r="AJ288" s="243"/>
      <c r="AK288" s="243"/>
      <c r="AL288" s="243"/>
      <c r="AM288" s="243"/>
      <c r="AN288" s="243"/>
      <c r="AO288" s="243"/>
      <c r="AP288" s="243"/>
      <c r="AQ288" s="243"/>
      <c r="AR288" s="243"/>
      <c r="AS288" s="243"/>
      <c r="AT288" s="243"/>
      <c r="AU288" s="243"/>
      <c r="AV288" s="243"/>
      <c r="AW288" s="243"/>
      <c r="AX288" s="243"/>
      <c r="AY288" s="243"/>
      <c r="AZ288" s="243"/>
      <c r="BA288" s="243"/>
      <c r="BB288" s="243"/>
      <c r="BC288" s="243"/>
      <c r="BD288" s="243"/>
      <c r="BE288" s="243"/>
      <c r="BF288" s="243"/>
      <c r="BG288" s="243"/>
      <c r="BH288" s="243"/>
      <c r="BI288" s="243"/>
      <c r="BJ288" s="243"/>
      <c r="BK288" s="243"/>
      <c r="BL288" s="243"/>
      <c r="BM288" s="243"/>
      <c r="BN288" s="243"/>
      <c r="BO288" s="243"/>
      <c r="BP288" s="243"/>
      <c r="BQ288" s="243"/>
      <c r="BR288" s="243"/>
      <c r="BS288" s="243"/>
      <c r="BT288" s="243"/>
      <c r="BU288" s="243"/>
      <c r="BV288" s="243"/>
      <c r="BW288" s="243"/>
      <c r="BX288" s="243"/>
      <c r="BY288" s="243"/>
      <c r="BZ288" s="243"/>
      <c r="CA288" s="243"/>
      <c r="CB288" s="243"/>
      <c r="CC288" s="243"/>
      <c r="CD288" s="243"/>
      <c r="CE288" s="243"/>
      <c r="CF288" s="243"/>
      <c r="CG288" s="243"/>
      <c r="CH288" s="243"/>
      <c r="CI288" s="243"/>
      <c r="CJ288" s="243"/>
      <c r="CK288" s="243"/>
      <c r="CL288" s="243"/>
    </row>
    <row r="289" spans="1:90" ht="17.25" customHeight="1" hidden="1">
      <c r="A289" s="243"/>
      <c r="B289" s="243"/>
      <c r="C289" s="243"/>
      <c r="D289" s="243"/>
      <c r="E289" s="243"/>
      <c r="F289" s="243"/>
      <c r="G289" s="243"/>
      <c r="H289" s="243"/>
      <c r="I289" s="243"/>
      <c r="J289" s="243"/>
      <c r="K289" s="243"/>
      <c r="L289" s="243"/>
      <c r="M289" s="243"/>
      <c r="N289" s="243"/>
      <c r="O289" s="243"/>
      <c r="P289" s="243"/>
      <c r="Q289" s="243"/>
      <c r="R289" s="243"/>
      <c r="S289" s="243"/>
      <c r="T289" s="243"/>
      <c r="U289" s="243"/>
      <c r="V289" s="243"/>
      <c r="W289" s="243"/>
      <c r="X289" s="243"/>
      <c r="Y289" s="243"/>
      <c r="Z289" s="243"/>
      <c r="AA289" s="243"/>
      <c r="AB289" s="243"/>
      <c r="AC289" s="243"/>
      <c r="AD289" s="243"/>
      <c r="AE289" s="243"/>
      <c r="AF289" s="243"/>
      <c r="AG289" s="243"/>
      <c r="AH289" s="243"/>
      <c r="AI289" s="243"/>
      <c r="AJ289" s="243"/>
      <c r="AK289" s="243"/>
      <c r="AL289" s="243"/>
      <c r="AM289" s="243"/>
      <c r="AN289" s="243"/>
      <c r="AO289" s="243"/>
      <c r="AP289" s="243"/>
      <c r="AQ289" s="243"/>
      <c r="AR289" s="243"/>
      <c r="AS289" s="243"/>
      <c r="AT289" s="243"/>
      <c r="AU289" s="243"/>
      <c r="AV289" s="243"/>
      <c r="AW289" s="243"/>
      <c r="AX289" s="243"/>
      <c r="AY289" s="243"/>
      <c r="AZ289" s="243"/>
      <c r="BA289" s="243"/>
      <c r="BB289" s="243"/>
      <c r="BC289" s="243"/>
      <c r="BD289" s="243"/>
      <c r="BE289" s="243"/>
      <c r="BF289" s="243"/>
      <c r="BG289" s="243"/>
      <c r="BH289" s="243"/>
      <c r="BI289" s="243"/>
      <c r="BJ289" s="243"/>
      <c r="BK289" s="243"/>
      <c r="BL289" s="243"/>
      <c r="BM289" s="243"/>
      <c r="BN289" s="243"/>
      <c r="BO289" s="243"/>
      <c r="BP289" s="243"/>
      <c r="BQ289" s="243"/>
      <c r="BR289" s="243"/>
      <c r="BS289" s="243"/>
      <c r="BT289" s="243"/>
      <c r="BU289" s="243"/>
      <c r="BV289" s="243"/>
      <c r="BW289" s="243"/>
      <c r="BX289" s="243"/>
      <c r="BY289" s="243"/>
      <c r="BZ289" s="243"/>
      <c r="CA289" s="243"/>
      <c r="CB289" s="243"/>
      <c r="CC289" s="243"/>
      <c r="CD289" s="243"/>
      <c r="CE289" s="243"/>
      <c r="CF289" s="243"/>
      <c r="CG289" s="243"/>
      <c r="CH289" s="243"/>
      <c r="CI289" s="243"/>
      <c r="CJ289" s="243"/>
      <c r="CK289" s="243"/>
      <c r="CL289" s="243"/>
    </row>
    <row r="290" spans="1:90" ht="17.25" customHeight="1" hidden="1">
      <c r="A290" s="243"/>
      <c r="B290" s="243"/>
      <c r="C290" s="243"/>
      <c r="D290" s="243"/>
      <c r="E290" s="243"/>
      <c r="F290" s="243"/>
      <c r="G290" s="243"/>
      <c r="H290" s="243"/>
      <c r="I290" s="243"/>
      <c r="J290" s="243"/>
      <c r="K290" s="243"/>
      <c r="L290" s="243"/>
      <c r="M290" s="243"/>
      <c r="N290" s="243"/>
      <c r="O290" s="243"/>
      <c r="P290" s="243"/>
      <c r="Q290" s="243"/>
      <c r="R290" s="243"/>
      <c r="S290" s="243"/>
      <c r="T290" s="243"/>
      <c r="U290" s="243"/>
      <c r="V290" s="243"/>
      <c r="W290" s="243"/>
      <c r="X290" s="243"/>
      <c r="Y290" s="243"/>
      <c r="Z290" s="243"/>
      <c r="AA290" s="243"/>
      <c r="AB290" s="243"/>
      <c r="AC290" s="243"/>
      <c r="AD290" s="243"/>
      <c r="AE290" s="243"/>
      <c r="AF290" s="243"/>
      <c r="AG290" s="243"/>
      <c r="AH290" s="243"/>
      <c r="AI290" s="243"/>
      <c r="AJ290" s="243"/>
      <c r="AK290" s="243"/>
      <c r="AL290" s="243"/>
      <c r="AM290" s="243"/>
      <c r="AN290" s="243"/>
      <c r="AO290" s="243"/>
      <c r="AP290" s="243"/>
      <c r="AQ290" s="243"/>
      <c r="AR290" s="243"/>
      <c r="AS290" s="243"/>
      <c r="AT290" s="243"/>
      <c r="AU290" s="243"/>
      <c r="AV290" s="243"/>
      <c r="AW290" s="243"/>
      <c r="AX290" s="243"/>
      <c r="AY290" s="243"/>
      <c r="AZ290" s="243"/>
      <c r="BA290" s="243"/>
      <c r="BB290" s="243"/>
      <c r="BC290" s="243"/>
      <c r="BD290" s="243"/>
      <c r="BE290" s="243"/>
      <c r="BF290" s="243"/>
      <c r="BG290" s="243"/>
      <c r="BH290" s="243"/>
      <c r="BI290" s="243"/>
      <c r="BJ290" s="243"/>
      <c r="BK290" s="243"/>
      <c r="BL290" s="243"/>
      <c r="BM290" s="243"/>
      <c r="BN290" s="243"/>
      <c r="BO290" s="243"/>
      <c r="BP290" s="243"/>
      <c r="BQ290" s="243"/>
      <c r="BR290" s="243"/>
      <c r="BS290" s="243"/>
      <c r="BT290" s="243"/>
      <c r="BU290" s="243"/>
      <c r="BV290" s="243"/>
      <c r="BW290" s="243"/>
      <c r="BX290" s="243"/>
      <c r="BY290" s="243"/>
      <c r="BZ290" s="243"/>
      <c r="CA290" s="243"/>
      <c r="CB290" s="243"/>
      <c r="CC290" s="243"/>
      <c r="CD290" s="243"/>
      <c r="CE290" s="243"/>
      <c r="CF290" s="243"/>
      <c r="CG290" s="243"/>
      <c r="CH290" s="243"/>
      <c r="CI290" s="243"/>
      <c r="CJ290" s="243"/>
      <c r="CK290" s="243"/>
      <c r="CL290" s="243"/>
    </row>
    <row r="291" spans="1:90" ht="17.25" customHeight="1" hidden="1">
      <c r="A291" s="243"/>
      <c r="B291" s="243"/>
      <c r="C291" s="243"/>
      <c r="D291" s="243"/>
      <c r="E291" s="243"/>
      <c r="F291" s="243"/>
      <c r="G291" s="243"/>
      <c r="H291" s="243"/>
      <c r="I291" s="243"/>
      <c r="J291" s="243"/>
      <c r="K291" s="243"/>
      <c r="L291" s="243"/>
      <c r="M291" s="243"/>
      <c r="N291" s="243"/>
      <c r="O291" s="243"/>
      <c r="P291" s="243"/>
      <c r="Q291" s="243"/>
      <c r="R291" s="243"/>
      <c r="S291" s="243"/>
      <c r="T291" s="243"/>
      <c r="U291" s="243"/>
      <c r="V291" s="243"/>
      <c r="W291" s="243"/>
      <c r="X291" s="243"/>
      <c r="Y291" s="243"/>
      <c r="Z291" s="243"/>
      <c r="AA291" s="243"/>
      <c r="AB291" s="243"/>
      <c r="AC291" s="243"/>
      <c r="AD291" s="243"/>
      <c r="AE291" s="243"/>
      <c r="AF291" s="243"/>
      <c r="AG291" s="243"/>
      <c r="AH291" s="243"/>
      <c r="AI291" s="243"/>
      <c r="AJ291" s="243"/>
      <c r="AK291" s="243"/>
      <c r="AL291" s="243"/>
      <c r="AM291" s="243"/>
      <c r="AN291" s="243"/>
      <c r="AO291" s="243"/>
      <c r="AP291" s="243"/>
      <c r="AQ291" s="243"/>
      <c r="AR291" s="243"/>
      <c r="AS291" s="243"/>
      <c r="AT291" s="243"/>
      <c r="AU291" s="243"/>
      <c r="AV291" s="243"/>
      <c r="AW291" s="243"/>
      <c r="AX291" s="243"/>
      <c r="AY291" s="243"/>
      <c r="AZ291" s="243"/>
      <c r="BA291" s="243"/>
      <c r="BB291" s="243"/>
      <c r="BC291" s="243"/>
      <c r="BD291" s="243"/>
      <c r="BE291" s="243"/>
      <c r="BF291" s="243"/>
      <c r="BG291" s="243"/>
      <c r="BH291" s="243"/>
      <c r="BI291" s="243"/>
      <c r="BJ291" s="243"/>
      <c r="BK291" s="243"/>
      <c r="BL291" s="243"/>
      <c r="BM291" s="243"/>
      <c r="BN291" s="243"/>
      <c r="BO291" s="243"/>
      <c r="BP291" s="243"/>
      <c r="BQ291" s="243"/>
      <c r="BR291" s="243"/>
      <c r="BS291" s="243"/>
      <c r="BT291" s="243"/>
      <c r="BU291" s="243"/>
      <c r="BV291" s="243"/>
      <c r="BW291" s="243"/>
      <c r="BX291" s="243"/>
      <c r="BY291" s="243"/>
      <c r="BZ291" s="243"/>
      <c r="CA291" s="243"/>
      <c r="CB291" s="243"/>
      <c r="CC291" s="243"/>
      <c r="CD291" s="243"/>
      <c r="CE291" s="243"/>
      <c r="CF291" s="243"/>
      <c r="CG291" s="243"/>
      <c r="CH291" s="243"/>
      <c r="CI291" s="243"/>
      <c r="CJ291" s="243"/>
      <c r="CK291" s="243"/>
      <c r="CL291" s="243"/>
    </row>
    <row r="292" spans="1:90" ht="17.25" customHeight="1" hidden="1">
      <c r="A292" s="243"/>
      <c r="B292" s="243"/>
      <c r="C292" s="243"/>
      <c r="D292" s="243"/>
      <c r="E292" s="243"/>
      <c r="F292" s="243"/>
      <c r="G292" s="243"/>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3"/>
      <c r="AX292" s="243"/>
      <c r="AY292" s="243"/>
      <c r="AZ292" s="243"/>
      <c r="BA292" s="243"/>
      <c r="BB292" s="243"/>
      <c r="BC292" s="243"/>
      <c r="BD292" s="243"/>
      <c r="BE292" s="243"/>
      <c r="BF292" s="243"/>
      <c r="BG292" s="243"/>
      <c r="BH292" s="243"/>
      <c r="BI292" s="243"/>
      <c r="BJ292" s="243"/>
      <c r="BK292" s="243"/>
      <c r="BL292" s="243"/>
      <c r="BM292" s="243"/>
      <c r="BN292" s="243"/>
      <c r="BO292" s="243"/>
      <c r="BP292" s="243"/>
      <c r="BQ292" s="243"/>
      <c r="BR292" s="243"/>
      <c r="BS292" s="243"/>
      <c r="BT292" s="243"/>
      <c r="BU292" s="243"/>
      <c r="BV292" s="243"/>
      <c r="BW292" s="243"/>
      <c r="BX292" s="243"/>
      <c r="BY292" s="243"/>
      <c r="BZ292" s="243"/>
      <c r="CA292" s="243"/>
      <c r="CB292" s="243"/>
      <c r="CC292" s="243"/>
      <c r="CD292" s="243"/>
      <c r="CE292" s="243"/>
      <c r="CF292" s="243"/>
      <c r="CG292" s="243"/>
      <c r="CH292" s="243"/>
      <c r="CI292" s="243"/>
      <c r="CJ292" s="243"/>
      <c r="CK292" s="243"/>
      <c r="CL292" s="243"/>
    </row>
    <row r="293" spans="1:90" ht="17.25" customHeight="1" hidden="1">
      <c r="A293" s="243"/>
      <c r="B293" s="243"/>
      <c r="C293" s="243"/>
      <c r="D293" s="243"/>
      <c r="E293" s="243"/>
      <c r="F293" s="243"/>
      <c r="G293" s="243"/>
      <c r="H293" s="243"/>
      <c r="I293" s="243"/>
      <c r="J293" s="243"/>
      <c r="K293" s="243"/>
      <c r="L293" s="243"/>
      <c r="M293" s="243"/>
      <c r="N293" s="243"/>
      <c r="O293" s="243"/>
      <c r="P293" s="243"/>
      <c r="Q293" s="243"/>
      <c r="R293" s="243"/>
      <c r="S293" s="243"/>
      <c r="T293" s="243"/>
      <c r="U293" s="243"/>
      <c r="V293" s="243"/>
      <c r="W293" s="243"/>
      <c r="X293" s="243"/>
      <c r="Y293" s="243"/>
      <c r="Z293" s="243"/>
      <c r="AA293" s="243"/>
      <c r="AB293" s="243"/>
      <c r="AC293" s="243"/>
      <c r="AD293" s="243"/>
      <c r="AE293" s="243"/>
      <c r="AF293" s="243"/>
      <c r="AG293" s="243"/>
      <c r="AH293" s="243"/>
      <c r="AI293" s="243"/>
      <c r="AJ293" s="243"/>
      <c r="AK293" s="243"/>
      <c r="AL293" s="243"/>
      <c r="AM293" s="243"/>
      <c r="AN293" s="243"/>
      <c r="AO293" s="243"/>
      <c r="AP293" s="243"/>
      <c r="AQ293" s="243"/>
      <c r="AR293" s="243"/>
      <c r="AS293" s="243"/>
      <c r="AT293" s="243"/>
      <c r="AU293" s="243"/>
      <c r="AV293" s="243"/>
      <c r="AW293" s="243"/>
      <c r="AX293" s="243"/>
      <c r="AY293" s="243"/>
      <c r="AZ293" s="243"/>
      <c r="BA293" s="243"/>
      <c r="BB293" s="243"/>
      <c r="BC293" s="243"/>
      <c r="BD293" s="243"/>
      <c r="BE293" s="243"/>
      <c r="BF293" s="243"/>
      <c r="BG293" s="243"/>
      <c r="BH293" s="243"/>
      <c r="BI293" s="243"/>
      <c r="BJ293" s="243"/>
      <c r="BK293" s="243"/>
      <c r="BL293" s="243"/>
      <c r="BM293" s="243"/>
      <c r="BN293" s="243"/>
      <c r="BO293" s="243"/>
      <c r="BP293" s="243"/>
      <c r="BQ293" s="243"/>
      <c r="BR293" s="243"/>
      <c r="BS293" s="243"/>
      <c r="BT293" s="243"/>
      <c r="BU293" s="243"/>
      <c r="BV293" s="243"/>
      <c r="BW293" s="243"/>
      <c r="BX293" s="243"/>
      <c r="BY293" s="243"/>
      <c r="BZ293" s="243"/>
      <c r="CA293" s="243"/>
      <c r="CB293" s="243"/>
      <c r="CC293" s="243"/>
      <c r="CD293" s="243"/>
      <c r="CE293" s="243"/>
      <c r="CF293" s="243"/>
      <c r="CG293" s="243"/>
      <c r="CH293" s="243"/>
      <c r="CI293" s="243"/>
      <c r="CJ293" s="243"/>
      <c r="CK293" s="243"/>
      <c r="CL293" s="243"/>
    </row>
    <row r="294" spans="1:90" ht="17.25" customHeight="1" hidden="1">
      <c r="A294" s="243"/>
      <c r="B294" s="243"/>
      <c r="C294" s="243"/>
      <c r="D294" s="243"/>
      <c r="E294" s="243"/>
      <c r="F294" s="243"/>
      <c r="G294" s="243"/>
      <c r="H294" s="243"/>
      <c r="I294" s="243"/>
      <c r="J294" s="243"/>
      <c r="K294" s="243"/>
      <c r="L294" s="243"/>
      <c r="M294" s="243"/>
      <c r="N294" s="243"/>
      <c r="O294" s="243"/>
      <c r="P294" s="243"/>
      <c r="Q294" s="243"/>
      <c r="R294" s="243"/>
      <c r="S294" s="243"/>
      <c r="T294" s="243"/>
      <c r="U294" s="243"/>
      <c r="V294" s="243"/>
      <c r="W294" s="243"/>
      <c r="X294" s="243"/>
      <c r="Y294" s="243"/>
      <c r="Z294" s="243"/>
      <c r="AA294" s="243"/>
      <c r="AB294" s="243"/>
      <c r="AC294" s="243"/>
      <c r="AD294" s="243"/>
      <c r="AE294" s="243"/>
      <c r="AF294" s="243"/>
      <c r="AG294" s="243"/>
      <c r="AH294" s="243"/>
      <c r="AI294" s="243"/>
      <c r="AJ294" s="243"/>
      <c r="AK294" s="243"/>
      <c r="AL294" s="243"/>
      <c r="AM294" s="243"/>
      <c r="AN294" s="243"/>
      <c r="AO294" s="243"/>
      <c r="AP294" s="243"/>
      <c r="AQ294" s="243"/>
      <c r="AR294" s="243"/>
      <c r="AS294" s="243"/>
      <c r="AT294" s="243"/>
      <c r="AU294" s="243"/>
      <c r="AV294" s="243"/>
      <c r="AW294" s="243"/>
      <c r="AX294" s="243"/>
      <c r="AY294" s="243"/>
      <c r="AZ294" s="243"/>
      <c r="BA294" s="243"/>
      <c r="BB294" s="243"/>
      <c r="BC294" s="243"/>
      <c r="BD294" s="243"/>
      <c r="BE294" s="243"/>
      <c r="BF294" s="243"/>
      <c r="BG294" s="243"/>
      <c r="BH294" s="243"/>
      <c r="BI294" s="243"/>
      <c r="BJ294" s="243"/>
      <c r="BK294" s="243"/>
      <c r="BL294" s="243"/>
      <c r="BM294" s="243"/>
      <c r="BN294" s="243"/>
      <c r="BO294" s="243"/>
      <c r="BP294" s="243"/>
      <c r="BQ294" s="243"/>
      <c r="BR294" s="243"/>
      <c r="BS294" s="243"/>
      <c r="BT294" s="243"/>
      <c r="BU294" s="243"/>
      <c r="BV294" s="243"/>
      <c r="BW294" s="243"/>
      <c r="BX294" s="243"/>
      <c r="BY294" s="243"/>
      <c r="BZ294" s="243"/>
      <c r="CA294" s="243"/>
      <c r="CB294" s="243"/>
      <c r="CC294" s="243"/>
      <c r="CD294" s="243"/>
      <c r="CE294" s="243"/>
      <c r="CF294" s="243"/>
      <c r="CG294" s="243"/>
      <c r="CH294" s="243"/>
      <c r="CI294" s="243"/>
      <c r="CJ294" s="243"/>
      <c r="CK294" s="243"/>
      <c r="CL294" s="243"/>
    </row>
    <row r="295" spans="1:90" ht="17.25" customHeight="1" hidden="1">
      <c r="A295" s="243"/>
      <c r="B295" s="243"/>
      <c r="C295" s="243"/>
      <c r="D295" s="243"/>
      <c r="E295" s="243"/>
      <c r="F295" s="243"/>
      <c r="G295" s="243"/>
      <c r="H295" s="243"/>
      <c r="I295" s="243"/>
      <c r="J295" s="243"/>
      <c r="K295" s="243"/>
      <c r="L295" s="243"/>
      <c r="M295" s="243"/>
      <c r="N295" s="243"/>
      <c r="O295" s="243"/>
      <c r="P295" s="243"/>
      <c r="Q295" s="243"/>
      <c r="R295" s="243"/>
      <c r="S295" s="243"/>
      <c r="T295" s="243"/>
      <c r="U295" s="243"/>
      <c r="V295" s="243"/>
      <c r="W295" s="243"/>
      <c r="X295" s="243"/>
      <c r="Y295" s="243"/>
      <c r="Z295" s="243"/>
      <c r="AA295" s="243"/>
      <c r="AB295" s="243"/>
      <c r="AC295" s="243"/>
      <c r="AD295" s="243"/>
      <c r="AE295" s="243"/>
      <c r="AF295" s="243"/>
      <c r="AG295" s="243"/>
      <c r="AH295" s="243"/>
      <c r="AI295" s="243"/>
      <c r="AJ295" s="243"/>
      <c r="AK295" s="243"/>
      <c r="AL295" s="243"/>
      <c r="AM295" s="243"/>
      <c r="AN295" s="243"/>
      <c r="AO295" s="243"/>
      <c r="AP295" s="243"/>
      <c r="AQ295" s="243"/>
      <c r="AR295" s="243"/>
      <c r="AS295" s="243"/>
      <c r="AT295" s="243"/>
      <c r="AU295" s="243"/>
      <c r="AV295" s="243"/>
      <c r="AW295" s="243"/>
      <c r="AX295" s="243"/>
      <c r="AY295" s="243"/>
      <c r="AZ295" s="243"/>
      <c r="BA295" s="243"/>
      <c r="BB295" s="243"/>
      <c r="BC295" s="243"/>
      <c r="BD295" s="243"/>
      <c r="BE295" s="243"/>
      <c r="BF295" s="243"/>
      <c r="BG295" s="243"/>
      <c r="BH295" s="243"/>
      <c r="BI295" s="243"/>
      <c r="BJ295" s="243"/>
      <c r="BK295" s="243"/>
      <c r="BL295" s="243"/>
      <c r="BM295" s="243"/>
      <c r="BN295" s="243"/>
      <c r="BO295" s="243"/>
      <c r="BP295" s="243"/>
      <c r="BQ295" s="243"/>
      <c r="BR295" s="243"/>
      <c r="BS295" s="243"/>
      <c r="BT295" s="243"/>
      <c r="BU295" s="243"/>
      <c r="BV295" s="243"/>
      <c r="BW295" s="243"/>
      <c r="BX295" s="243"/>
      <c r="BY295" s="243"/>
      <c r="BZ295" s="243"/>
      <c r="CA295" s="243"/>
      <c r="CB295" s="243"/>
      <c r="CC295" s="243"/>
      <c r="CD295" s="243"/>
      <c r="CE295" s="243"/>
      <c r="CF295" s="243"/>
      <c r="CG295" s="243"/>
      <c r="CH295" s="243"/>
      <c r="CI295" s="243"/>
      <c r="CJ295" s="243"/>
      <c r="CK295" s="243"/>
      <c r="CL295" s="243"/>
    </row>
    <row r="296" spans="1:90" ht="17.25" customHeight="1" hidden="1">
      <c r="A296" s="243"/>
      <c r="B296" s="243"/>
      <c r="C296" s="243"/>
      <c r="D296" s="243"/>
      <c r="E296" s="243"/>
      <c r="F296" s="243"/>
      <c r="G296" s="243"/>
      <c r="H296" s="243"/>
      <c r="I296" s="243"/>
      <c r="J296" s="243"/>
      <c r="K296" s="243"/>
      <c r="L296" s="243"/>
      <c r="M296" s="243"/>
      <c r="N296" s="243"/>
      <c r="O296" s="243"/>
      <c r="P296" s="243"/>
      <c r="Q296" s="243"/>
      <c r="R296" s="243"/>
      <c r="S296" s="243"/>
      <c r="T296" s="243"/>
      <c r="U296" s="243"/>
      <c r="V296" s="243"/>
      <c r="W296" s="243"/>
      <c r="X296" s="243"/>
      <c r="Y296" s="243"/>
      <c r="Z296" s="243"/>
      <c r="AA296" s="243"/>
      <c r="AB296" s="243"/>
      <c r="AC296" s="243"/>
      <c r="AD296" s="243"/>
      <c r="AE296" s="243"/>
      <c r="AF296" s="243"/>
      <c r="AG296" s="243"/>
      <c r="AH296" s="243"/>
      <c r="AI296" s="243"/>
      <c r="AJ296" s="243"/>
      <c r="AK296" s="243"/>
      <c r="AL296" s="243"/>
      <c r="AM296" s="243"/>
      <c r="AN296" s="243"/>
      <c r="AO296" s="243"/>
      <c r="AP296" s="243"/>
      <c r="AQ296" s="243"/>
      <c r="AR296" s="243"/>
      <c r="AS296" s="243"/>
      <c r="AT296" s="243"/>
      <c r="AU296" s="243"/>
      <c r="AV296" s="243"/>
      <c r="AW296" s="243"/>
      <c r="AX296" s="243"/>
      <c r="AY296" s="243"/>
      <c r="AZ296" s="243"/>
      <c r="BA296" s="243"/>
      <c r="BB296" s="243"/>
      <c r="BC296" s="243"/>
      <c r="BD296" s="243"/>
      <c r="BE296" s="243"/>
      <c r="BF296" s="243"/>
      <c r="BG296" s="243"/>
      <c r="BH296" s="243"/>
      <c r="BI296" s="243"/>
      <c r="BJ296" s="243"/>
      <c r="BK296" s="243"/>
      <c r="BL296" s="243"/>
      <c r="BM296" s="243"/>
      <c r="BN296" s="243"/>
      <c r="BO296" s="243"/>
      <c r="BP296" s="243"/>
      <c r="BQ296" s="243"/>
      <c r="BR296" s="243"/>
      <c r="BS296" s="243"/>
      <c r="BT296" s="243"/>
      <c r="BU296" s="243"/>
      <c r="BV296" s="243"/>
      <c r="BW296" s="243"/>
      <c r="BX296" s="243"/>
      <c r="BY296" s="243"/>
      <c r="BZ296" s="243"/>
      <c r="CA296" s="243"/>
      <c r="CB296" s="243"/>
      <c r="CC296" s="243"/>
      <c r="CD296" s="243"/>
      <c r="CE296" s="243"/>
      <c r="CF296" s="243"/>
      <c r="CG296" s="243"/>
      <c r="CH296" s="243"/>
      <c r="CI296" s="243"/>
      <c r="CJ296" s="243"/>
      <c r="CK296" s="243"/>
      <c r="CL296" s="243"/>
    </row>
    <row r="297" spans="1:90" ht="17.25" customHeight="1" hidden="1">
      <c r="A297" s="243"/>
      <c r="B297" s="243"/>
      <c r="C297" s="243"/>
      <c r="D297" s="243"/>
      <c r="E297" s="243"/>
      <c r="F297" s="243"/>
      <c r="G297" s="243"/>
      <c r="H297" s="243"/>
      <c r="I297" s="243"/>
      <c r="J297" s="243"/>
      <c r="K297" s="243"/>
      <c r="L297" s="243"/>
      <c r="M297" s="243"/>
      <c r="N297" s="243"/>
      <c r="O297" s="243"/>
      <c r="P297" s="243"/>
      <c r="Q297" s="243"/>
      <c r="R297" s="243"/>
      <c r="S297" s="243"/>
      <c r="T297" s="243"/>
      <c r="U297" s="243"/>
      <c r="V297" s="243"/>
      <c r="W297" s="243"/>
      <c r="X297" s="243"/>
      <c r="Y297" s="243"/>
      <c r="Z297" s="243"/>
      <c r="AA297" s="243"/>
      <c r="AB297" s="243"/>
      <c r="AC297" s="243"/>
      <c r="AD297" s="243"/>
      <c r="AE297" s="243"/>
      <c r="AF297" s="243"/>
      <c r="AG297" s="243"/>
      <c r="AH297" s="243"/>
      <c r="AI297" s="243"/>
      <c r="AJ297" s="243"/>
      <c r="AK297" s="243"/>
      <c r="AL297" s="243"/>
      <c r="AM297" s="243"/>
      <c r="AN297" s="243"/>
      <c r="AO297" s="243"/>
      <c r="AP297" s="243"/>
      <c r="AQ297" s="243"/>
      <c r="AR297" s="243"/>
      <c r="AS297" s="243"/>
      <c r="AT297" s="243"/>
      <c r="AU297" s="243"/>
      <c r="AV297" s="243"/>
      <c r="AW297" s="243"/>
      <c r="AX297" s="243"/>
      <c r="AY297" s="243"/>
      <c r="AZ297" s="243"/>
      <c r="BA297" s="243"/>
      <c r="BB297" s="243"/>
      <c r="BC297" s="243"/>
      <c r="BD297" s="243"/>
      <c r="BE297" s="243"/>
      <c r="BF297" s="243"/>
      <c r="BG297" s="243"/>
      <c r="BH297" s="243"/>
      <c r="BI297" s="243"/>
      <c r="BJ297" s="243"/>
      <c r="BK297" s="243"/>
      <c r="BL297" s="243"/>
      <c r="BM297" s="243"/>
      <c r="BN297" s="243"/>
      <c r="BO297" s="243"/>
      <c r="BP297" s="243"/>
      <c r="BQ297" s="243"/>
      <c r="BR297" s="243"/>
      <c r="BS297" s="243"/>
      <c r="BT297" s="243"/>
      <c r="BU297" s="243"/>
      <c r="BV297" s="243"/>
      <c r="BW297" s="243"/>
      <c r="BX297" s="243"/>
      <c r="BY297" s="243"/>
      <c r="BZ297" s="243"/>
      <c r="CA297" s="243"/>
      <c r="CB297" s="243"/>
      <c r="CC297" s="243"/>
      <c r="CD297" s="243"/>
      <c r="CE297" s="243"/>
      <c r="CF297" s="243"/>
      <c r="CG297" s="243"/>
      <c r="CH297" s="243"/>
      <c r="CI297" s="243"/>
      <c r="CJ297" s="243"/>
      <c r="CK297" s="243"/>
      <c r="CL297" s="243"/>
    </row>
    <row r="298" spans="1:90" ht="17.25" customHeight="1" hidden="1">
      <c r="A298" s="243"/>
      <c r="B298" s="243"/>
      <c r="C298" s="243"/>
      <c r="D298" s="243"/>
      <c r="E298" s="243"/>
      <c r="F298" s="243"/>
      <c r="G298" s="243"/>
      <c r="H298" s="243"/>
      <c r="I298" s="243"/>
      <c r="J298" s="243"/>
      <c r="K298" s="243"/>
      <c r="L298" s="243"/>
      <c r="M298" s="243"/>
      <c r="N298" s="243"/>
      <c r="O298" s="243"/>
      <c r="P298" s="243"/>
      <c r="Q298" s="243"/>
      <c r="R298" s="243"/>
      <c r="S298" s="243"/>
      <c r="T298" s="243"/>
      <c r="U298" s="243"/>
      <c r="V298" s="243"/>
      <c r="W298" s="243"/>
      <c r="X298" s="243"/>
      <c r="Y298" s="243"/>
      <c r="Z298" s="243"/>
      <c r="AA298" s="243"/>
      <c r="AB298" s="243"/>
      <c r="AC298" s="243"/>
      <c r="AD298" s="243"/>
      <c r="AE298" s="243"/>
      <c r="AF298" s="243"/>
      <c r="AG298" s="243"/>
      <c r="AH298" s="243"/>
      <c r="AI298" s="243"/>
      <c r="AJ298" s="243"/>
      <c r="AK298" s="243"/>
      <c r="AL298" s="243"/>
      <c r="AM298" s="243"/>
      <c r="AN298" s="243"/>
      <c r="AO298" s="243"/>
      <c r="AP298" s="243"/>
      <c r="AQ298" s="243"/>
      <c r="AR298" s="243"/>
      <c r="AS298" s="243"/>
      <c r="AT298" s="243"/>
      <c r="AU298" s="243"/>
      <c r="AV298" s="243"/>
      <c r="AW298" s="243"/>
      <c r="AX298" s="243"/>
      <c r="AY298" s="243"/>
      <c r="AZ298" s="243"/>
      <c r="BA298" s="243"/>
      <c r="BB298" s="243"/>
      <c r="BC298" s="243"/>
      <c r="BD298" s="243"/>
      <c r="BE298" s="243"/>
      <c r="BF298" s="243"/>
      <c r="BG298" s="243"/>
      <c r="BH298" s="243"/>
      <c r="BI298" s="243"/>
      <c r="BJ298" s="243"/>
      <c r="BK298" s="243"/>
      <c r="BL298" s="243"/>
      <c r="BM298" s="243"/>
      <c r="BN298" s="243"/>
      <c r="BO298" s="243"/>
      <c r="BP298" s="243"/>
      <c r="BQ298" s="243"/>
      <c r="BR298" s="243"/>
      <c r="BS298" s="243"/>
      <c r="BT298" s="243"/>
      <c r="BU298" s="243"/>
      <c r="BV298" s="243"/>
      <c r="BW298" s="243"/>
      <c r="BX298" s="243"/>
      <c r="BY298" s="243"/>
      <c r="BZ298" s="243"/>
      <c r="CA298" s="243"/>
      <c r="CB298" s="243"/>
      <c r="CC298" s="243"/>
      <c r="CD298" s="243"/>
      <c r="CE298" s="243"/>
      <c r="CF298" s="243"/>
      <c r="CG298" s="243"/>
      <c r="CH298" s="243"/>
      <c r="CI298" s="243"/>
      <c r="CJ298" s="243"/>
      <c r="CK298" s="243"/>
      <c r="CL298" s="243"/>
    </row>
    <row r="299" spans="1:90" ht="17.25" customHeight="1" hidden="1">
      <c r="A299" s="243"/>
      <c r="B299" s="243"/>
      <c r="C299" s="243"/>
      <c r="D299" s="243"/>
      <c r="E299" s="243"/>
      <c r="F299" s="243"/>
      <c r="G299" s="243"/>
      <c r="H299" s="243"/>
      <c r="I299" s="243"/>
      <c r="J299" s="243"/>
      <c r="K299" s="243"/>
      <c r="L299" s="243"/>
      <c r="M299" s="243"/>
      <c r="N299" s="243"/>
      <c r="O299" s="243"/>
      <c r="P299" s="243"/>
      <c r="Q299" s="243"/>
      <c r="R299" s="243"/>
      <c r="S299" s="243"/>
      <c r="T299" s="243"/>
      <c r="U299" s="243"/>
      <c r="V299" s="243"/>
      <c r="W299" s="243"/>
      <c r="X299" s="243"/>
      <c r="Y299" s="243"/>
      <c r="Z299" s="243"/>
      <c r="AA299" s="243"/>
      <c r="AB299" s="243"/>
      <c r="AC299" s="243"/>
      <c r="AD299" s="243"/>
      <c r="AE299" s="243"/>
      <c r="AF299" s="243"/>
      <c r="AG299" s="243"/>
      <c r="AH299" s="243"/>
      <c r="AI299" s="243"/>
      <c r="AJ299" s="243"/>
      <c r="AK299" s="243"/>
      <c r="AL299" s="243"/>
      <c r="AM299" s="243"/>
      <c r="AN299" s="243"/>
      <c r="AO299" s="243"/>
      <c r="AP299" s="243"/>
      <c r="AQ299" s="243"/>
      <c r="AR299" s="243"/>
      <c r="AS299" s="243"/>
      <c r="AT299" s="243"/>
      <c r="AU299" s="243"/>
      <c r="AV299" s="243"/>
      <c r="AW299" s="243"/>
      <c r="AX299" s="243"/>
      <c r="AY299" s="243"/>
      <c r="AZ299" s="243"/>
      <c r="BA299" s="243"/>
      <c r="BB299" s="243"/>
      <c r="BC299" s="243"/>
      <c r="BD299" s="243"/>
      <c r="BE299" s="243"/>
      <c r="BF299" s="243"/>
      <c r="BG299" s="243"/>
      <c r="BH299" s="243"/>
      <c r="BI299" s="243"/>
      <c r="BJ299" s="243"/>
      <c r="BK299" s="243"/>
      <c r="BL299" s="243"/>
      <c r="BM299" s="243"/>
      <c r="BN299" s="243"/>
      <c r="BO299" s="243"/>
      <c r="BP299" s="243"/>
      <c r="BQ299" s="243"/>
      <c r="BR299" s="243"/>
      <c r="BS299" s="243"/>
      <c r="BT299" s="243"/>
      <c r="BU299" s="243"/>
      <c r="BV299" s="243"/>
      <c r="BW299" s="243"/>
      <c r="BX299" s="243"/>
      <c r="BY299" s="243"/>
      <c r="BZ299" s="243"/>
      <c r="CA299" s="243"/>
      <c r="CB299" s="243"/>
      <c r="CC299" s="243"/>
      <c r="CD299" s="243"/>
      <c r="CE299" s="243"/>
      <c r="CF299" s="243"/>
      <c r="CG299" s="243"/>
      <c r="CH299" s="243"/>
      <c r="CI299" s="243"/>
      <c r="CJ299" s="243"/>
      <c r="CK299" s="243"/>
      <c r="CL299" s="243"/>
    </row>
    <row r="300" spans="1:90" ht="17.25" customHeight="1" hidden="1">
      <c r="A300" s="243"/>
      <c r="B300" s="243"/>
      <c r="C300" s="243"/>
      <c r="D300" s="243"/>
      <c r="E300" s="243"/>
      <c r="F300" s="243"/>
      <c r="G300" s="243"/>
      <c r="H300" s="243"/>
      <c r="I300" s="243"/>
      <c r="J300" s="243"/>
      <c r="K300" s="243"/>
      <c r="L300" s="243"/>
      <c r="M300" s="243"/>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243"/>
      <c r="AL300" s="243"/>
      <c r="AM300" s="243"/>
      <c r="AN300" s="243"/>
      <c r="AO300" s="243"/>
      <c r="AP300" s="243"/>
      <c r="AQ300" s="243"/>
      <c r="AR300" s="243"/>
      <c r="AS300" s="243"/>
      <c r="AT300" s="243"/>
      <c r="AU300" s="243"/>
      <c r="AV300" s="243"/>
      <c r="AW300" s="243"/>
      <c r="AX300" s="243"/>
      <c r="AY300" s="243"/>
      <c r="AZ300" s="243"/>
      <c r="BA300" s="243"/>
      <c r="BB300" s="243"/>
      <c r="BC300" s="243"/>
      <c r="BD300" s="243"/>
      <c r="BE300" s="243"/>
      <c r="BF300" s="243"/>
      <c r="BG300" s="243"/>
      <c r="BH300" s="243"/>
      <c r="BI300" s="243"/>
      <c r="BJ300" s="243"/>
      <c r="BK300" s="243"/>
      <c r="BL300" s="243"/>
      <c r="BM300" s="243"/>
      <c r="BN300" s="243"/>
      <c r="BO300" s="243"/>
      <c r="BP300" s="243"/>
      <c r="BQ300" s="243"/>
      <c r="BR300" s="243"/>
      <c r="BS300" s="243"/>
      <c r="BT300" s="243"/>
      <c r="BU300" s="243"/>
      <c r="BV300" s="243"/>
      <c r="BW300" s="243"/>
      <c r="BX300" s="243"/>
      <c r="BY300" s="243"/>
      <c r="BZ300" s="243"/>
      <c r="CA300" s="243"/>
      <c r="CB300" s="243"/>
      <c r="CC300" s="243"/>
      <c r="CD300" s="243"/>
      <c r="CE300" s="243"/>
      <c r="CF300" s="243"/>
      <c r="CG300" s="243"/>
      <c r="CH300" s="243"/>
      <c r="CI300" s="243"/>
      <c r="CJ300" s="243"/>
      <c r="CK300" s="243"/>
      <c r="CL300" s="243"/>
    </row>
    <row r="301" spans="1:90" ht="17.25" customHeight="1" hidden="1">
      <c r="A301" s="243"/>
      <c r="B301" s="243"/>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243"/>
      <c r="AL301" s="243"/>
      <c r="AM301" s="243"/>
      <c r="AN301" s="243"/>
      <c r="AO301" s="243"/>
      <c r="AP301" s="243"/>
      <c r="AQ301" s="243"/>
      <c r="AR301" s="243"/>
      <c r="AS301" s="243"/>
      <c r="AT301" s="243"/>
      <c r="AU301" s="243"/>
      <c r="AV301" s="243"/>
      <c r="AW301" s="243"/>
      <c r="AX301" s="243"/>
      <c r="AY301" s="243"/>
      <c r="AZ301" s="243"/>
      <c r="BA301" s="243"/>
      <c r="BB301" s="243"/>
      <c r="BC301" s="243"/>
      <c r="BD301" s="243"/>
      <c r="BE301" s="243"/>
      <c r="BF301" s="243"/>
      <c r="BG301" s="243"/>
      <c r="BH301" s="243"/>
      <c r="BI301" s="243"/>
      <c r="BJ301" s="243"/>
      <c r="BK301" s="243"/>
      <c r="BL301" s="243"/>
      <c r="BM301" s="243"/>
      <c r="BN301" s="243"/>
      <c r="BO301" s="243"/>
      <c r="BP301" s="243"/>
      <c r="BQ301" s="243"/>
      <c r="BR301" s="243"/>
      <c r="BS301" s="243"/>
      <c r="BT301" s="243"/>
      <c r="BU301" s="243"/>
      <c r="BV301" s="243"/>
      <c r="BW301" s="243"/>
      <c r="BX301" s="243"/>
      <c r="BY301" s="243"/>
      <c r="BZ301" s="243"/>
      <c r="CA301" s="243"/>
      <c r="CB301" s="243"/>
      <c r="CC301" s="243"/>
      <c r="CD301" s="243"/>
      <c r="CE301" s="243"/>
      <c r="CF301" s="243"/>
      <c r="CG301" s="243"/>
      <c r="CH301" s="243"/>
      <c r="CI301" s="243"/>
      <c r="CJ301" s="243"/>
      <c r="CK301" s="243"/>
      <c r="CL301" s="243"/>
    </row>
    <row r="302" spans="1:90" ht="17.25" customHeight="1" hidden="1">
      <c r="A302" s="243"/>
      <c r="B302" s="243"/>
      <c r="C302" s="243"/>
      <c r="D302" s="243"/>
      <c r="E302" s="243"/>
      <c r="F302" s="243"/>
      <c r="G302" s="243"/>
      <c r="H302" s="243"/>
      <c r="I302" s="243"/>
      <c r="J302" s="243"/>
      <c r="K302" s="243"/>
      <c r="L302" s="243"/>
      <c r="M302" s="243"/>
      <c r="N302" s="243"/>
      <c r="O302" s="243"/>
      <c r="P302" s="243"/>
      <c r="Q302" s="243"/>
      <c r="R302" s="243"/>
      <c r="S302" s="243"/>
      <c r="T302" s="243"/>
      <c r="U302" s="243"/>
      <c r="V302" s="243"/>
      <c r="W302" s="243"/>
      <c r="X302" s="243"/>
      <c r="Y302" s="243"/>
      <c r="Z302" s="243"/>
      <c r="AA302" s="243"/>
      <c r="AB302" s="243"/>
      <c r="AC302" s="243"/>
      <c r="AD302" s="243"/>
      <c r="AE302" s="243"/>
      <c r="AF302" s="243"/>
      <c r="AG302" s="243"/>
      <c r="AH302" s="243"/>
      <c r="AI302" s="243"/>
      <c r="AJ302" s="243"/>
      <c r="AK302" s="243"/>
      <c r="AL302" s="243"/>
      <c r="AM302" s="243"/>
      <c r="AN302" s="243"/>
      <c r="AO302" s="243"/>
      <c r="AP302" s="243"/>
      <c r="AQ302" s="243"/>
      <c r="AR302" s="243"/>
      <c r="AS302" s="243"/>
      <c r="AT302" s="243"/>
      <c r="AU302" s="243"/>
      <c r="AV302" s="243"/>
      <c r="AW302" s="243"/>
      <c r="AX302" s="243"/>
      <c r="AY302" s="243"/>
      <c r="AZ302" s="243"/>
      <c r="BA302" s="243"/>
      <c r="BB302" s="243"/>
      <c r="BC302" s="243"/>
      <c r="BD302" s="243"/>
      <c r="BE302" s="243"/>
      <c r="BF302" s="243"/>
      <c r="BG302" s="243"/>
      <c r="BH302" s="243"/>
      <c r="BI302" s="243"/>
      <c r="BJ302" s="243"/>
      <c r="BK302" s="243"/>
      <c r="BL302" s="243"/>
      <c r="BM302" s="243"/>
      <c r="BN302" s="243"/>
      <c r="BO302" s="243"/>
      <c r="BP302" s="243"/>
      <c r="BQ302" s="243"/>
      <c r="BR302" s="243"/>
      <c r="BS302" s="243"/>
      <c r="BT302" s="243"/>
      <c r="BU302" s="243"/>
      <c r="BV302" s="243"/>
      <c r="BW302" s="243"/>
      <c r="BX302" s="243"/>
      <c r="BY302" s="243"/>
      <c r="BZ302" s="243"/>
      <c r="CA302" s="243"/>
      <c r="CB302" s="243"/>
      <c r="CC302" s="243"/>
      <c r="CD302" s="243"/>
      <c r="CE302" s="243"/>
      <c r="CF302" s="243"/>
      <c r="CG302" s="243"/>
      <c r="CH302" s="243"/>
      <c r="CI302" s="243"/>
      <c r="CJ302" s="243"/>
      <c r="CK302" s="243"/>
      <c r="CL302" s="243"/>
    </row>
    <row r="303" spans="1:90" ht="17.25" customHeight="1" hidden="1">
      <c r="A303" s="243"/>
      <c r="B303" s="243"/>
      <c r="C303" s="243"/>
      <c r="D303" s="243"/>
      <c r="E303" s="243"/>
      <c r="F303" s="243"/>
      <c r="G303" s="243"/>
      <c r="H303" s="243"/>
      <c r="I303" s="243"/>
      <c r="J303" s="243"/>
      <c r="K303" s="243"/>
      <c r="L303" s="243"/>
      <c r="M303" s="243"/>
      <c r="N303" s="243"/>
      <c r="O303" s="243"/>
      <c r="P303" s="243"/>
      <c r="Q303" s="243"/>
      <c r="R303" s="243"/>
      <c r="S303" s="243"/>
      <c r="T303" s="243"/>
      <c r="U303" s="243"/>
      <c r="V303" s="243"/>
      <c r="W303" s="243"/>
      <c r="X303" s="243"/>
      <c r="Y303" s="243"/>
      <c r="Z303" s="243"/>
      <c r="AA303" s="243"/>
      <c r="AB303" s="243"/>
      <c r="AC303" s="243"/>
      <c r="AD303" s="243"/>
      <c r="AE303" s="243"/>
      <c r="AF303" s="243"/>
      <c r="AG303" s="243"/>
      <c r="AH303" s="243"/>
      <c r="AI303" s="243"/>
      <c r="AJ303" s="243"/>
      <c r="AK303" s="243"/>
      <c r="AL303" s="243"/>
      <c r="AM303" s="243"/>
      <c r="AN303" s="243"/>
      <c r="AO303" s="243"/>
      <c r="AP303" s="243"/>
      <c r="AQ303" s="243"/>
      <c r="AR303" s="243"/>
      <c r="AS303" s="243"/>
      <c r="AT303" s="243"/>
      <c r="AU303" s="243"/>
      <c r="AV303" s="243"/>
      <c r="AW303" s="243"/>
      <c r="AX303" s="243"/>
      <c r="AY303" s="243"/>
      <c r="AZ303" s="243"/>
      <c r="BA303" s="243"/>
      <c r="BB303" s="243"/>
      <c r="BC303" s="243"/>
      <c r="BD303" s="243"/>
      <c r="BE303" s="243"/>
      <c r="BF303" s="243"/>
      <c r="BG303" s="243"/>
      <c r="BH303" s="243"/>
      <c r="BI303" s="243"/>
      <c r="BJ303" s="243"/>
      <c r="BK303" s="243"/>
      <c r="BL303" s="243"/>
      <c r="BM303" s="243"/>
      <c r="BN303" s="243"/>
      <c r="BO303" s="243"/>
      <c r="BP303" s="243"/>
      <c r="BQ303" s="243"/>
      <c r="BR303" s="243"/>
      <c r="BS303" s="243"/>
      <c r="BT303" s="243"/>
      <c r="BU303" s="243"/>
      <c r="BV303" s="243"/>
      <c r="BW303" s="243"/>
      <c r="BX303" s="243"/>
      <c r="BY303" s="243"/>
      <c r="BZ303" s="243"/>
      <c r="CA303" s="243"/>
      <c r="CB303" s="243"/>
      <c r="CC303" s="243"/>
      <c r="CD303" s="243"/>
      <c r="CE303" s="243"/>
      <c r="CF303" s="243"/>
      <c r="CG303" s="243"/>
      <c r="CH303" s="243"/>
      <c r="CI303" s="243"/>
      <c r="CJ303" s="243"/>
      <c r="CK303" s="243"/>
      <c r="CL303" s="243"/>
    </row>
    <row r="304" spans="1:90" ht="17.25" customHeight="1" hidden="1">
      <c r="A304" s="243"/>
      <c r="B304" s="243"/>
      <c r="C304" s="243"/>
      <c r="D304" s="243"/>
      <c r="E304" s="243"/>
      <c r="F304" s="243"/>
      <c r="G304" s="243"/>
      <c r="H304" s="243"/>
      <c r="I304" s="243"/>
      <c r="J304" s="243"/>
      <c r="K304" s="243"/>
      <c r="L304" s="243"/>
      <c r="M304" s="243"/>
      <c r="N304" s="243"/>
      <c r="O304" s="243"/>
      <c r="P304" s="243"/>
      <c r="Q304" s="243"/>
      <c r="R304" s="243"/>
      <c r="S304" s="243"/>
      <c r="T304" s="243"/>
      <c r="U304" s="243"/>
      <c r="V304" s="243"/>
      <c r="W304" s="243"/>
      <c r="X304" s="243"/>
      <c r="Y304" s="243"/>
      <c r="Z304" s="243"/>
      <c r="AA304" s="243"/>
      <c r="AB304" s="243"/>
      <c r="AC304" s="243"/>
      <c r="AD304" s="243"/>
      <c r="AE304" s="243"/>
      <c r="AF304" s="243"/>
      <c r="AG304" s="243"/>
      <c r="AH304" s="243"/>
      <c r="AI304" s="243"/>
      <c r="AJ304" s="243"/>
      <c r="AK304" s="243"/>
      <c r="AL304" s="243"/>
      <c r="AM304" s="243"/>
      <c r="AN304" s="243"/>
      <c r="AO304" s="243"/>
      <c r="AP304" s="243"/>
      <c r="AQ304" s="243"/>
      <c r="AR304" s="243"/>
      <c r="AS304" s="243"/>
      <c r="AT304" s="243"/>
      <c r="AU304" s="243"/>
      <c r="AV304" s="243"/>
      <c r="AW304" s="243"/>
      <c r="AX304" s="243"/>
      <c r="AY304" s="243"/>
      <c r="AZ304" s="243"/>
      <c r="BA304" s="243"/>
      <c r="BB304" s="243"/>
      <c r="BC304" s="243"/>
      <c r="BD304" s="243"/>
      <c r="BE304" s="243"/>
      <c r="BF304" s="243"/>
      <c r="BG304" s="243"/>
      <c r="BH304" s="243"/>
      <c r="BI304" s="243"/>
      <c r="BJ304" s="243"/>
      <c r="BK304" s="243"/>
      <c r="BL304" s="243"/>
      <c r="BM304" s="243"/>
      <c r="BN304" s="243"/>
      <c r="BO304" s="243"/>
      <c r="BP304" s="243"/>
      <c r="BQ304" s="243"/>
      <c r="BR304" s="243"/>
      <c r="BS304" s="243"/>
      <c r="BT304" s="243"/>
      <c r="BU304" s="243"/>
      <c r="BV304" s="243"/>
      <c r="BW304" s="243"/>
      <c r="BX304" s="243"/>
      <c r="BY304" s="243"/>
      <c r="BZ304" s="243"/>
      <c r="CA304" s="243"/>
      <c r="CB304" s="243"/>
      <c r="CC304" s="243"/>
      <c r="CD304" s="243"/>
      <c r="CE304" s="243"/>
      <c r="CF304" s="243"/>
      <c r="CG304" s="243"/>
      <c r="CH304" s="243"/>
      <c r="CI304" s="243"/>
      <c r="CJ304" s="243"/>
      <c r="CK304" s="243"/>
      <c r="CL304" s="243"/>
    </row>
    <row r="305" spans="1:90" ht="17.25" customHeight="1" hidden="1">
      <c r="A305" s="243"/>
      <c r="B305" s="243"/>
      <c r="C305" s="243"/>
      <c r="D305" s="243"/>
      <c r="E305" s="243"/>
      <c r="F305" s="243"/>
      <c r="G305" s="243"/>
      <c r="H305" s="243"/>
      <c r="I305" s="243"/>
      <c r="J305" s="243"/>
      <c r="K305" s="243"/>
      <c r="L305" s="243"/>
      <c r="M305" s="243"/>
      <c r="N305" s="243"/>
      <c r="O305" s="243"/>
      <c r="P305" s="243"/>
      <c r="Q305" s="243"/>
      <c r="R305" s="243"/>
      <c r="S305" s="243"/>
      <c r="T305" s="243"/>
      <c r="U305" s="243"/>
      <c r="V305" s="243"/>
      <c r="W305" s="243"/>
      <c r="X305" s="243"/>
      <c r="Y305" s="243"/>
      <c r="Z305" s="243"/>
      <c r="AA305" s="243"/>
      <c r="AB305" s="243"/>
      <c r="AC305" s="243"/>
      <c r="AD305" s="243"/>
      <c r="AE305" s="243"/>
      <c r="AF305" s="243"/>
      <c r="AG305" s="243"/>
      <c r="AH305" s="243"/>
      <c r="AI305" s="243"/>
      <c r="AJ305" s="243"/>
      <c r="AK305" s="243"/>
      <c r="AL305" s="243"/>
      <c r="AM305" s="243"/>
      <c r="AN305" s="243"/>
      <c r="AO305" s="243"/>
      <c r="AP305" s="243"/>
      <c r="AQ305" s="243"/>
      <c r="AR305" s="243"/>
      <c r="AS305" s="243"/>
      <c r="AT305" s="243"/>
      <c r="AU305" s="243"/>
      <c r="AV305" s="243"/>
      <c r="AW305" s="243"/>
      <c r="AX305" s="243"/>
      <c r="AY305" s="243"/>
      <c r="AZ305" s="243"/>
      <c r="BA305" s="243"/>
      <c r="BB305" s="243"/>
      <c r="BC305" s="243"/>
      <c r="BD305" s="243"/>
      <c r="BE305" s="243"/>
      <c r="BF305" s="243"/>
      <c r="BG305" s="243"/>
      <c r="BH305" s="243"/>
      <c r="BI305" s="243"/>
      <c r="BJ305" s="243"/>
      <c r="BK305" s="243"/>
      <c r="BL305" s="243"/>
      <c r="BM305" s="243"/>
      <c r="BN305" s="243"/>
      <c r="BO305" s="243"/>
      <c r="BP305" s="243"/>
      <c r="BQ305" s="243"/>
      <c r="BR305" s="243"/>
      <c r="BS305" s="243"/>
      <c r="BT305" s="243"/>
      <c r="BU305" s="243"/>
      <c r="BV305" s="243"/>
      <c r="BW305" s="243"/>
      <c r="BX305" s="243"/>
      <c r="BY305" s="243"/>
      <c r="BZ305" s="243"/>
      <c r="CA305" s="243"/>
      <c r="CB305" s="243"/>
      <c r="CC305" s="243"/>
      <c r="CD305" s="243"/>
      <c r="CE305" s="243"/>
      <c r="CF305" s="243"/>
      <c r="CG305" s="243"/>
      <c r="CH305" s="243"/>
      <c r="CI305" s="243"/>
      <c r="CJ305" s="243"/>
      <c r="CK305" s="243"/>
      <c r="CL305" s="243"/>
    </row>
    <row r="306" spans="1:90" ht="17.25" customHeight="1" hidden="1">
      <c r="A306" s="243"/>
      <c r="B306" s="243"/>
      <c r="C306" s="243"/>
      <c r="D306" s="243"/>
      <c r="E306" s="243"/>
      <c r="F306" s="243"/>
      <c r="G306" s="243"/>
      <c r="H306" s="243"/>
      <c r="I306" s="243"/>
      <c r="J306" s="243"/>
      <c r="K306" s="243"/>
      <c r="L306" s="243"/>
      <c r="M306" s="243"/>
      <c r="N306" s="243"/>
      <c r="O306" s="243"/>
      <c r="P306" s="243"/>
      <c r="Q306" s="243"/>
      <c r="R306" s="243"/>
      <c r="S306" s="243"/>
      <c r="T306" s="243"/>
      <c r="U306" s="243"/>
      <c r="V306" s="243"/>
      <c r="W306" s="243"/>
      <c r="X306" s="243"/>
      <c r="Y306" s="243"/>
      <c r="Z306" s="243"/>
      <c r="AA306" s="243"/>
      <c r="AB306" s="243"/>
      <c r="AC306" s="243"/>
      <c r="AD306" s="243"/>
      <c r="AE306" s="243"/>
      <c r="AF306" s="243"/>
      <c r="AG306" s="243"/>
      <c r="AH306" s="243"/>
      <c r="AI306" s="243"/>
      <c r="AJ306" s="243"/>
      <c r="AK306" s="243"/>
      <c r="AL306" s="243"/>
      <c r="AM306" s="243"/>
      <c r="AN306" s="243"/>
      <c r="AO306" s="243"/>
      <c r="AP306" s="243"/>
      <c r="AQ306" s="243"/>
      <c r="AR306" s="243"/>
      <c r="AS306" s="243"/>
      <c r="AT306" s="243"/>
      <c r="AU306" s="243"/>
      <c r="AV306" s="243"/>
      <c r="AW306" s="243"/>
      <c r="AX306" s="243"/>
      <c r="AY306" s="243"/>
      <c r="AZ306" s="243"/>
      <c r="BA306" s="243"/>
      <c r="BB306" s="243"/>
      <c r="BC306" s="243"/>
      <c r="BD306" s="243"/>
      <c r="BE306" s="243"/>
      <c r="BF306" s="243"/>
      <c r="BG306" s="243"/>
      <c r="BH306" s="243"/>
      <c r="BI306" s="243"/>
      <c r="BJ306" s="243"/>
      <c r="BK306" s="243"/>
      <c r="BL306" s="243"/>
      <c r="BM306" s="243"/>
      <c r="BN306" s="243"/>
      <c r="BO306" s="243"/>
      <c r="BP306" s="243"/>
      <c r="BQ306" s="243"/>
      <c r="BR306" s="243"/>
      <c r="BS306" s="243"/>
      <c r="BT306" s="243"/>
      <c r="BU306" s="243"/>
      <c r="BV306" s="243"/>
      <c r="BW306" s="243"/>
      <c r="BX306" s="243"/>
      <c r="BY306" s="243"/>
      <c r="BZ306" s="243"/>
      <c r="CA306" s="243"/>
      <c r="CB306" s="243"/>
      <c r="CC306" s="243"/>
      <c r="CD306" s="243"/>
      <c r="CE306" s="243"/>
      <c r="CF306" s="243"/>
      <c r="CG306" s="243"/>
      <c r="CH306" s="243"/>
      <c r="CI306" s="243"/>
      <c r="CJ306" s="243"/>
      <c r="CK306" s="243"/>
      <c r="CL306" s="243"/>
    </row>
    <row r="307" spans="1:90" ht="17.25" customHeight="1" hidden="1">
      <c r="A307" s="243"/>
      <c r="B307" s="243"/>
      <c r="C307" s="243"/>
      <c r="D307" s="243"/>
      <c r="E307" s="243"/>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243"/>
      <c r="AY307" s="243"/>
      <c r="AZ307" s="243"/>
      <c r="BA307" s="243"/>
      <c r="BB307" s="243"/>
      <c r="BC307" s="243"/>
      <c r="BD307" s="243"/>
      <c r="BE307" s="243"/>
      <c r="BF307" s="243"/>
      <c r="BG307" s="243"/>
      <c r="BH307" s="243"/>
      <c r="BI307" s="243"/>
      <c r="BJ307" s="243"/>
      <c r="BK307" s="243"/>
      <c r="BL307" s="243"/>
      <c r="BM307" s="243"/>
      <c r="BN307" s="243"/>
      <c r="BO307" s="243"/>
      <c r="BP307" s="243"/>
      <c r="BQ307" s="243"/>
      <c r="BR307" s="243"/>
      <c r="BS307" s="243"/>
      <c r="BT307" s="243"/>
      <c r="BU307" s="243"/>
      <c r="BV307" s="243"/>
      <c r="BW307" s="243"/>
      <c r="BX307" s="243"/>
      <c r="BY307" s="243"/>
      <c r="BZ307" s="243"/>
      <c r="CA307" s="243"/>
      <c r="CB307" s="243"/>
      <c r="CC307" s="243"/>
      <c r="CD307" s="243"/>
      <c r="CE307" s="243"/>
      <c r="CF307" s="243"/>
      <c r="CG307" s="243"/>
      <c r="CH307" s="243"/>
      <c r="CI307" s="243"/>
      <c r="CJ307" s="243"/>
      <c r="CK307" s="243"/>
      <c r="CL307" s="243"/>
    </row>
    <row r="308" spans="1:90" ht="17.25" customHeight="1" hidden="1">
      <c r="A308" s="243"/>
      <c r="B308" s="243"/>
      <c r="C308" s="243"/>
      <c r="D308" s="243"/>
      <c r="E308" s="243"/>
      <c r="F308" s="243"/>
      <c r="G308" s="243"/>
      <c r="H308" s="243"/>
      <c r="I308" s="243"/>
      <c r="J308" s="243"/>
      <c r="K308" s="243"/>
      <c r="L308" s="243"/>
      <c r="M308" s="243"/>
      <c r="N308" s="243"/>
      <c r="O308" s="243"/>
      <c r="P308" s="243"/>
      <c r="Q308" s="243"/>
      <c r="R308" s="243"/>
      <c r="S308" s="243"/>
      <c r="T308" s="243"/>
      <c r="U308" s="243"/>
      <c r="V308" s="243"/>
      <c r="W308" s="243"/>
      <c r="X308" s="243"/>
      <c r="Y308" s="243"/>
      <c r="Z308" s="243"/>
      <c r="AA308" s="243"/>
      <c r="AB308" s="243"/>
      <c r="AC308" s="243"/>
      <c r="AD308" s="243"/>
      <c r="AE308" s="243"/>
      <c r="AF308" s="243"/>
      <c r="AG308" s="243"/>
      <c r="AH308" s="243"/>
      <c r="AI308" s="243"/>
      <c r="AJ308" s="243"/>
      <c r="AK308" s="243"/>
      <c r="AL308" s="243"/>
      <c r="AM308" s="243"/>
      <c r="AN308" s="243"/>
      <c r="AO308" s="243"/>
      <c r="AP308" s="243"/>
      <c r="AQ308" s="243"/>
      <c r="AR308" s="243"/>
      <c r="AS308" s="243"/>
      <c r="AT308" s="243"/>
      <c r="AU308" s="243"/>
      <c r="AV308" s="243"/>
      <c r="AW308" s="243"/>
      <c r="AX308" s="243"/>
      <c r="AY308" s="243"/>
      <c r="AZ308" s="243"/>
      <c r="BA308" s="243"/>
      <c r="BB308" s="243"/>
      <c r="BC308" s="243"/>
      <c r="BD308" s="243"/>
      <c r="BE308" s="243"/>
      <c r="BF308" s="243"/>
      <c r="BG308" s="243"/>
      <c r="BH308" s="243"/>
      <c r="BI308" s="243"/>
      <c r="BJ308" s="243"/>
      <c r="BK308" s="243"/>
      <c r="BL308" s="243"/>
      <c r="BM308" s="243"/>
      <c r="BN308" s="243"/>
      <c r="BO308" s="243"/>
      <c r="BP308" s="243"/>
      <c r="BQ308" s="243"/>
      <c r="BR308" s="243"/>
      <c r="BS308" s="243"/>
      <c r="BT308" s="243"/>
      <c r="BU308" s="243"/>
      <c r="BV308" s="243"/>
      <c r="BW308" s="243"/>
      <c r="BX308" s="243"/>
      <c r="BY308" s="243"/>
      <c r="BZ308" s="243"/>
      <c r="CA308" s="243"/>
      <c r="CB308" s="243"/>
      <c r="CC308" s="243"/>
      <c r="CD308" s="243"/>
      <c r="CE308" s="243"/>
      <c r="CF308" s="243"/>
      <c r="CG308" s="243"/>
      <c r="CH308" s="243"/>
      <c r="CI308" s="243"/>
      <c r="CJ308" s="243"/>
      <c r="CK308" s="243"/>
      <c r="CL308" s="243"/>
    </row>
    <row r="309" spans="1:90" ht="17.25" customHeight="1" hidden="1">
      <c r="A309" s="243"/>
      <c r="B309" s="243"/>
      <c r="C309" s="243"/>
      <c r="D309" s="243"/>
      <c r="E309" s="243"/>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3"/>
      <c r="AY309" s="243"/>
      <c r="AZ309" s="243"/>
      <c r="BA309" s="243"/>
      <c r="BB309" s="243"/>
      <c r="BC309" s="243"/>
      <c r="BD309" s="243"/>
      <c r="BE309" s="243"/>
      <c r="BF309" s="243"/>
      <c r="BG309" s="243"/>
      <c r="BH309" s="243"/>
      <c r="BI309" s="243"/>
      <c r="BJ309" s="243"/>
      <c r="BK309" s="243"/>
      <c r="BL309" s="243"/>
      <c r="BM309" s="243"/>
      <c r="BN309" s="243"/>
      <c r="BO309" s="243"/>
      <c r="BP309" s="243"/>
      <c r="BQ309" s="243"/>
      <c r="BR309" s="243"/>
      <c r="BS309" s="243"/>
      <c r="BT309" s="243"/>
      <c r="BU309" s="243"/>
      <c r="BV309" s="243"/>
      <c r="BW309" s="243"/>
      <c r="BX309" s="243"/>
      <c r="BY309" s="243"/>
      <c r="BZ309" s="243"/>
      <c r="CA309" s="243"/>
      <c r="CB309" s="243"/>
      <c r="CC309" s="243"/>
      <c r="CD309" s="243"/>
      <c r="CE309" s="243"/>
      <c r="CF309" s="243"/>
      <c r="CG309" s="243"/>
      <c r="CH309" s="243"/>
      <c r="CI309" s="243"/>
      <c r="CJ309" s="243"/>
      <c r="CK309" s="243"/>
      <c r="CL309" s="243"/>
    </row>
    <row r="310" spans="1:90" ht="17.25" customHeight="1" hidden="1">
      <c r="A310" s="243"/>
      <c r="B310" s="243"/>
      <c r="C310" s="243"/>
      <c r="D310" s="243"/>
      <c r="E310" s="243"/>
      <c r="F310" s="243"/>
      <c r="G310" s="243"/>
      <c r="H310" s="243"/>
      <c r="I310" s="243"/>
      <c r="J310" s="243"/>
      <c r="K310" s="243"/>
      <c r="L310" s="243"/>
      <c r="M310" s="243"/>
      <c r="N310" s="243"/>
      <c r="O310" s="243"/>
      <c r="P310" s="243"/>
      <c r="Q310" s="243"/>
      <c r="R310" s="243"/>
      <c r="S310" s="243"/>
      <c r="T310" s="243"/>
      <c r="U310" s="243"/>
      <c r="V310" s="243"/>
      <c r="W310" s="243"/>
      <c r="X310" s="243"/>
      <c r="Y310" s="243"/>
      <c r="Z310" s="243"/>
      <c r="AA310" s="243"/>
      <c r="AB310" s="243"/>
      <c r="AC310" s="243"/>
      <c r="AD310" s="243"/>
      <c r="AE310" s="243"/>
      <c r="AF310" s="243"/>
      <c r="AG310" s="243"/>
      <c r="AH310" s="243"/>
      <c r="AI310" s="243"/>
      <c r="AJ310" s="243"/>
      <c r="AK310" s="243"/>
      <c r="AL310" s="243"/>
      <c r="AM310" s="243"/>
      <c r="AN310" s="243"/>
      <c r="AO310" s="243"/>
      <c r="AP310" s="243"/>
      <c r="AQ310" s="243"/>
      <c r="AR310" s="243"/>
      <c r="AS310" s="243"/>
      <c r="AT310" s="243"/>
      <c r="AU310" s="243"/>
      <c r="AV310" s="243"/>
      <c r="AW310" s="243"/>
      <c r="AX310" s="243"/>
      <c r="AY310" s="243"/>
      <c r="AZ310" s="243"/>
      <c r="BA310" s="243"/>
      <c r="BB310" s="243"/>
      <c r="BC310" s="243"/>
      <c r="BD310" s="243"/>
      <c r="BE310" s="243"/>
      <c r="BF310" s="243"/>
      <c r="BG310" s="243"/>
      <c r="BH310" s="243"/>
      <c r="BI310" s="243"/>
      <c r="BJ310" s="243"/>
      <c r="BK310" s="243"/>
      <c r="BL310" s="243"/>
      <c r="BM310" s="243"/>
      <c r="BN310" s="243"/>
      <c r="BO310" s="243"/>
      <c r="BP310" s="243"/>
      <c r="BQ310" s="243"/>
      <c r="BR310" s="243"/>
      <c r="BS310" s="243"/>
      <c r="BT310" s="243"/>
      <c r="BU310" s="243"/>
      <c r="BV310" s="243"/>
      <c r="BW310" s="243"/>
      <c r="BX310" s="243"/>
      <c r="BY310" s="243"/>
      <c r="BZ310" s="243"/>
      <c r="CA310" s="243"/>
      <c r="CB310" s="243"/>
      <c r="CC310" s="243"/>
      <c r="CD310" s="243"/>
      <c r="CE310" s="243"/>
      <c r="CF310" s="243"/>
      <c r="CG310" s="243"/>
      <c r="CH310" s="243"/>
      <c r="CI310" s="243"/>
      <c r="CJ310" s="243"/>
      <c r="CK310" s="243"/>
      <c r="CL310" s="243"/>
    </row>
    <row r="311" spans="1:90" ht="17.25" customHeight="1" hidden="1">
      <c r="A311" s="243"/>
      <c r="B311" s="243"/>
      <c r="C311" s="243"/>
      <c r="D311" s="243"/>
      <c r="E311" s="243"/>
      <c r="F311" s="243"/>
      <c r="G311" s="243"/>
      <c r="H311" s="243"/>
      <c r="I311" s="243"/>
      <c r="J311" s="243"/>
      <c r="K311" s="243"/>
      <c r="L311" s="243"/>
      <c r="M311" s="243"/>
      <c r="N311" s="243"/>
      <c r="O311" s="243"/>
      <c r="P311" s="243"/>
      <c r="Q311" s="243"/>
      <c r="R311" s="243"/>
      <c r="S311" s="243"/>
      <c r="T311" s="243"/>
      <c r="U311" s="243"/>
      <c r="V311" s="243"/>
      <c r="W311" s="243"/>
      <c r="X311" s="243"/>
      <c r="Y311" s="243"/>
      <c r="Z311" s="243"/>
      <c r="AA311" s="243"/>
      <c r="AB311" s="243"/>
      <c r="AC311" s="243"/>
      <c r="AD311" s="243"/>
      <c r="AE311" s="243"/>
      <c r="AF311" s="243"/>
      <c r="AG311" s="243"/>
      <c r="AH311" s="243"/>
      <c r="AI311" s="243"/>
      <c r="AJ311" s="243"/>
      <c r="AK311" s="243"/>
      <c r="AL311" s="243"/>
      <c r="AM311" s="243"/>
      <c r="AN311" s="243"/>
      <c r="AO311" s="243"/>
      <c r="AP311" s="243"/>
      <c r="AQ311" s="243"/>
      <c r="AR311" s="243"/>
      <c r="AS311" s="243"/>
      <c r="AT311" s="243"/>
      <c r="AU311" s="243"/>
      <c r="AV311" s="243"/>
      <c r="AW311" s="243"/>
      <c r="AX311" s="243"/>
      <c r="AY311" s="243"/>
      <c r="AZ311" s="243"/>
      <c r="BA311" s="243"/>
      <c r="BB311" s="243"/>
      <c r="BC311" s="243"/>
      <c r="BD311" s="243"/>
      <c r="BE311" s="243"/>
      <c r="BF311" s="243"/>
      <c r="BG311" s="243"/>
      <c r="BH311" s="243"/>
      <c r="BI311" s="243"/>
      <c r="BJ311" s="243"/>
      <c r="BK311" s="243"/>
      <c r="BL311" s="243"/>
      <c r="BM311" s="243"/>
      <c r="BN311" s="243"/>
      <c r="BO311" s="243"/>
      <c r="BP311" s="243"/>
      <c r="BQ311" s="243"/>
      <c r="BR311" s="243"/>
      <c r="BS311" s="243"/>
      <c r="BT311" s="243"/>
      <c r="BU311" s="243"/>
      <c r="BV311" s="243"/>
      <c r="BW311" s="243"/>
      <c r="BX311" s="243"/>
      <c r="BY311" s="243"/>
      <c r="BZ311" s="243"/>
      <c r="CA311" s="243"/>
      <c r="CB311" s="243"/>
      <c r="CC311" s="243"/>
      <c r="CD311" s="243"/>
      <c r="CE311" s="243"/>
      <c r="CF311" s="243"/>
      <c r="CG311" s="243"/>
      <c r="CH311" s="243"/>
      <c r="CI311" s="243"/>
      <c r="CJ311" s="243"/>
      <c r="CK311" s="243"/>
      <c r="CL311" s="243"/>
    </row>
    <row r="312" spans="1:90" ht="17.25" customHeight="1" hidden="1">
      <c r="A312" s="243"/>
      <c r="B312" s="243"/>
      <c r="C312" s="243"/>
      <c r="D312" s="243"/>
      <c r="E312" s="243"/>
      <c r="F312" s="243"/>
      <c r="G312" s="243"/>
      <c r="H312" s="243"/>
      <c r="I312" s="243"/>
      <c r="J312" s="243"/>
      <c r="K312" s="243"/>
      <c r="L312" s="243"/>
      <c r="M312" s="243"/>
      <c r="N312" s="243"/>
      <c r="O312" s="243"/>
      <c r="P312" s="243"/>
      <c r="Q312" s="243"/>
      <c r="R312" s="243"/>
      <c r="S312" s="243"/>
      <c r="T312" s="243"/>
      <c r="U312" s="243"/>
      <c r="V312" s="243"/>
      <c r="W312" s="243"/>
      <c r="X312" s="243"/>
      <c r="Y312" s="243"/>
      <c r="Z312" s="243"/>
      <c r="AA312" s="243"/>
      <c r="AB312" s="243"/>
      <c r="AC312" s="243"/>
      <c r="AD312" s="243"/>
      <c r="AE312" s="243"/>
      <c r="AF312" s="243"/>
      <c r="AG312" s="243"/>
      <c r="AH312" s="243"/>
      <c r="AI312" s="243"/>
      <c r="AJ312" s="243"/>
      <c r="AK312" s="243"/>
      <c r="AL312" s="243"/>
      <c r="AM312" s="243"/>
      <c r="AN312" s="243"/>
      <c r="AO312" s="243"/>
      <c r="AP312" s="243"/>
      <c r="AQ312" s="243"/>
      <c r="AR312" s="243"/>
      <c r="AS312" s="243"/>
      <c r="AT312" s="243"/>
      <c r="AU312" s="243"/>
      <c r="AV312" s="243"/>
      <c r="AW312" s="243"/>
      <c r="AX312" s="243"/>
      <c r="AY312" s="243"/>
      <c r="AZ312" s="243"/>
      <c r="BA312" s="243"/>
      <c r="BB312" s="243"/>
      <c r="BC312" s="243"/>
      <c r="BD312" s="243"/>
      <c r="BE312" s="243"/>
      <c r="BF312" s="243"/>
      <c r="BG312" s="243"/>
      <c r="BH312" s="243"/>
      <c r="BI312" s="243"/>
      <c r="BJ312" s="243"/>
      <c r="BK312" s="243"/>
      <c r="BL312" s="243"/>
      <c r="BM312" s="243"/>
      <c r="BN312" s="243"/>
      <c r="BO312" s="243"/>
      <c r="BP312" s="243"/>
      <c r="BQ312" s="243"/>
      <c r="BR312" s="243"/>
      <c r="BS312" s="243"/>
      <c r="BT312" s="243"/>
      <c r="BU312" s="243"/>
      <c r="BV312" s="243"/>
      <c r="BW312" s="243"/>
      <c r="BX312" s="243"/>
      <c r="BY312" s="243"/>
      <c r="BZ312" s="243"/>
      <c r="CA312" s="243"/>
      <c r="CB312" s="243"/>
      <c r="CC312" s="243"/>
      <c r="CD312" s="243"/>
      <c r="CE312" s="243"/>
      <c r="CF312" s="243"/>
      <c r="CG312" s="243"/>
      <c r="CH312" s="243"/>
      <c r="CI312" s="243"/>
      <c r="CJ312" s="243"/>
      <c r="CK312" s="243"/>
      <c r="CL312" s="243"/>
    </row>
    <row r="313" spans="1:90" ht="17.25" customHeight="1" hidden="1">
      <c r="A313" s="243"/>
      <c r="B313" s="243"/>
      <c r="C313" s="243"/>
      <c r="D313" s="243"/>
      <c r="E313" s="243"/>
      <c r="F313" s="243"/>
      <c r="G313" s="243"/>
      <c r="H313" s="243"/>
      <c r="I313" s="243"/>
      <c r="J313" s="243"/>
      <c r="K313" s="243"/>
      <c r="L313" s="243"/>
      <c r="M313" s="243"/>
      <c r="N313" s="243"/>
      <c r="O313" s="243"/>
      <c r="P313" s="243"/>
      <c r="Q313" s="243"/>
      <c r="R313" s="243"/>
      <c r="S313" s="243"/>
      <c r="T313" s="243"/>
      <c r="U313" s="243"/>
      <c r="V313" s="243"/>
      <c r="W313" s="243"/>
      <c r="X313" s="243"/>
      <c r="Y313" s="243"/>
      <c r="Z313" s="243"/>
      <c r="AA313" s="243"/>
      <c r="AB313" s="243"/>
      <c r="AC313" s="243"/>
      <c r="AD313" s="243"/>
      <c r="AE313" s="243"/>
      <c r="AF313" s="243"/>
      <c r="AG313" s="243"/>
      <c r="AH313" s="243"/>
      <c r="AI313" s="243"/>
      <c r="AJ313" s="243"/>
      <c r="AK313" s="243"/>
      <c r="AL313" s="243"/>
      <c r="AM313" s="243"/>
      <c r="AN313" s="243"/>
      <c r="AO313" s="243"/>
      <c r="AP313" s="243"/>
      <c r="AQ313" s="243"/>
      <c r="AR313" s="243"/>
      <c r="AS313" s="243"/>
      <c r="AT313" s="243"/>
      <c r="AU313" s="243"/>
      <c r="AV313" s="243"/>
      <c r="AW313" s="243"/>
      <c r="AX313" s="243"/>
      <c r="AY313" s="243"/>
      <c r="AZ313" s="243"/>
      <c r="BA313" s="243"/>
      <c r="BB313" s="243"/>
      <c r="BC313" s="243"/>
      <c r="BD313" s="243"/>
      <c r="BE313" s="243"/>
      <c r="BF313" s="243"/>
      <c r="BG313" s="243"/>
      <c r="BH313" s="243"/>
      <c r="BI313" s="243"/>
      <c r="BJ313" s="243"/>
      <c r="BK313" s="243"/>
      <c r="BL313" s="243"/>
      <c r="BM313" s="243"/>
      <c r="BN313" s="243"/>
      <c r="BO313" s="243"/>
      <c r="BP313" s="243"/>
      <c r="BQ313" s="243"/>
      <c r="BR313" s="243"/>
      <c r="BS313" s="243"/>
      <c r="BT313" s="243"/>
      <c r="BU313" s="243"/>
      <c r="BV313" s="243"/>
      <c r="BW313" s="243"/>
      <c r="BX313" s="243"/>
      <c r="BY313" s="243"/>
      <c r="BZ313" s="243"/>
      <c r="CA313" s="243"/>
      <c r="CB313" s="243"/>
      <c r="CC313" s="243"/>
      <c r="CD313" s="243"/>
      <c r="CE313" s="243"/>
      <c r="CF313" s="243"/>
      <c r="CG313" s="243"/>
      <c r="CH313" s="243"/>
      <c r="CI313" s="243"/>
      <c r="CJ313" s="243"/>
      <c r="CK313" s="243"/>
      <c r="CL313" s="243"/>
    </row>
    <row r="314" spans="1:90" ht="17.25" customHeight="1" hidden="1">
      <c r="A314" s="243"/>
      <c r="B314" s="243"/>
      <c r="C314" s="243"/>
      <c r="D314" s="243"/>
      <c r="E314" s="243"/>
      <c r="F314" s="243"/>
      <c r="G314" s="243"/>
      <c r="H314" s="243"/>
      <c r="I314" s="243"/>
      <c r="J314" s="243"/>
      <c r="K314" s="243"/>
      <c r="L314" s="243"/>
      <c r="M314" s="243"/>
      <c r="N314" s="243"/>
      <c r="O314" s="243"/>
      <c r="P314" s="243"/>
      <c r="Q314" s="243"/>
      <c r="R314" s="243"/>
      <c r="S314" s="243"/>
      <c r="T314" s="243"/>
      <c r="U314" s="243"/>
      <c r="V314" s="243"/>
      <c r="W314" s="243"/>
      <c r="X314" s="243"/>
      <c r="Y314" s="243"/>
      <c r="Z314" s="243"/>
      <c r="AA314" s="243"/>
      <c r="AB314" s="243"/>
      <c r="AC314" s="243"/>
      <c r="AD314" s="243"/>
      <c r="AE314" s="243"/>
      <c r="AF314" s="243"/>
      <c r="AG314" s="243"/>
      <c r="AH314" s="243"/>
      <c r="AI314" s="243"/>
      <c r="AJ314" s="243"/>
      <c r="AK314" s="243"/>
      <c r="AL314" s="243"/>
      <c r="AM314" s="243"/>
      <c r="AN314" s="243"/>
      <c r="AO314" s="243"/>
      <c r="AP314" s="243"/>
      <c r="AQ314" s="243"/>
      <c r="AR314" s="243"/>
      <c r="AS314" s="243"/>
      <c r="AT314" s="243"/>
      <c r="AU314" s="243"/>
      <c r="AV314" s="243"/>
      <c r="AW314" s="243"/>
      <c r="AX314" s="243"/>
      <c r="AY314" s="243"/>
      <c r="AZ314" s="243"/>
      <c r="BA314" s="243"/>
      <c r="BB314" s="243"/>
      <c r="BC314" s="243"/>
      <c r="BD314" s="243"/>
      <c r="BE314" s="243"/>
      <c r="BF314" s="243"/>
      <c r="BG314" s="243"/>
      <c r="BH314" s="243"/>
      <c r="BI314" s="243"/>
      <c r="BJ314" s="243"/>
      <c r="BK314" s="243"/>
      <c r="BL314" s="243"/>
      <c r="BM314" s="243"/>
      <c r="BN314" s="243"/>
      <c r="BO314" s="243"/>
      <c r="BP314" s="243"/>
      <c r="BQ314" s="243"/>
      <c r="BR314" s="243"/>
      <c r="BS314" s="243"/>
      <c r="BT314" s="243"/>
      <c r="BU314" s="243"/>
      <c r="BV314" s="243"/>
      <c r="BW314" s="243"/>
      <c r="BX314" s="243"/>
      <c r="BY314" s="243"/>
      <c r="BZ314" s="243"/>
      <c r="CA314" s="243"/>
      <c r="CB314" s="243"/>
      <c r="CC314" s="243"/>
      <c r="CD314" s="243"/>
      <c r="CE314" s="243"/>
      <c r="CF314" s="243"/>
      <c r="CG314" s="243"/>
      <c r="CH314" s="243"/>
      <c r="CI314" s="243"/>
      <c r="CJ314" s="243"/>
      <c r="CK314" s="243"/>
      <c r="CL314" s="243"/>
    </row>
    <row r="315" spans="1:90" ht="17.25" customHeight="1" hidden="1">
      <c r="A315" s="243"/>
      <c r="B315" s="243"/>
      <c r="C315" s="243"/>
      <c r="D315" s="243"/>
      <c r="E315" s="243"/>
      <c r="F315" s="243"/>
      <c r="G315" s="243"/>
      <c r="H315" s="243"/>
      <c r="I315" s="243"/>
      <c r="J315" s="243"/>
      <c r="K315" s="243"/>
      <c r="L315" s="243"/>
      <c r="M315" s="243"/>
      <c r="N315" s="243"/>
      <c r="O315" s="243"/>
      <c r="P315" s="243"/>
      <c r="Q315" s="243"/>
      <c r="R315" s="243"/>
      <c r="S315" s="243"/>
      <c r="T315" s="243"/>
      <c r="U315" s="243"/>
      <c r="V315" s="243"/>
      <c r="W315" s="243"/>
      <c r="X315" s="243"/>
      <c r="Y315" s="243"/>
      <c r="Z315" s="243"/>
      <c r="AA315" s="243"/>
      <c r="AB315" s="243"/>
      <c r="AC315" s="243"/>
      <c r="AD315" s="243"/>
      <c r="AE315" s="243"/>
      <c r="AF315" s="243"/>
      <c r="AG315" s="243"/>
      <c r="AH315" s="243"/>
      <c r="AI315" s="243"/>
      <c r="AJ315" s="243"/>
      <c r="AK315" s="243"/>
      <c r="AL315" s="243"/>
      <c r="AM315" s="243"/>
      <c r="AN315" s="243"/>
      <c r="AO315" s="243"/>
      <c r="AP315" s="243"/>
      <c r="AQ315" s="243"/>
      <c r="AR315" s="243"/>
      <c r="AS315" s="243"/>
      <c r="AT315" s="243"/>
      <c r="AU315" s="243"/>
      <c r="AV315" s="243"/>
      <c r="AW315" s="243"/>
      <c r="AX315" s="243"/>
      <c r="AY315" s="243"/>
      <c r="AZ315" s="243"/>
      <c r="BA315" s="243"/>
      <c r="BB315" s="243"/>
      <c r="BC315" s="243"/>
      <c r="BD315" s="243"/>
      <c r="BE315" s="243"/>
      <c r="BF315" s="243"/>
      <c r="BG315" s="243"/>
      <c r="BH315" s="243"/>
      <c r="BI315" s="243"/>
      <c r="BJ315" s="243"/>
      <c r="BK315" s="243"/>
      <c r="BL315" s="243"/>
      <c r="BM315" s="243"/>
      <c r="BN315" s="243"/>
      <c r="BO315" s="243"/>
      <c r="BP315" s="243"/>
      <c r="BQ315" s="243"/>
      <c r="BR315" s="243"/>
      <c r="BS315" s="243"/>
      <c r="BT315" s="243"/>
      <c r="BU315" s="243"/>
      <c r="BV315" s="243"/>
      <c r="BW315" s="243"/>
      <c r="BX315" s="243"/>
      <c r="BY315" s="243"/>
      <c r="BZ315" s="243"/>
      <c r="CA315" s="243"/>
      <c r="CB315" s="243"/>
      <c r="CC315" s="243"/>
      <c r="CD315" s="243"/>
      <c r="CE315" s="243"/>
      <c r="CF315" s="243"/>
      <c r="CG315" s="243"/>
      <c r="CH315" s="243"/>
      <c r="CI315" s="243"/>
      <c r="CJ315" s="243"/>
      <c r="CK315" s="243"/>
      <c r="CL315" s="243"/>
    </row>
    <row r="316" spans="1:90" ht="17.25" customHeight="1" hidden="1">
      <c r="A316" s="243"/>
      <c r="B316" s="243"/>
      <c r="C316" s="243"/>
      <c r="D316" s="243"/>
      <c r="E316" s="243"/>
      <c r="F316" s="243"/>
      <c r="G316" s="243"/>
      <c r="H316" s="243"/>
      <c r="I316" s="243"/>
      <c r="J316" s="243"/>
      <c r="K316" s="243"/>
      <c r="L316" s="243"/>
      <c r="M316" s="243"/>
      <c r="N316" s="243"/>
      <c r="O316" s="243"/>
      <c r="P316" s="243"/>
      <c r="Q316" s="243"/>
      <c r="R316" s="243"/>
      <c r="S316" s="243"/>
      <c r="T316" s="243"/>
      <c r="U316" s="243"/>
      <c r="V316" s="243"/>
      <c r="W316" s="243"/>
      <c r="X316" s="243"/>
      <c r="Y316" s="243"/>
      <c r="Z316" s="243"/>
      <c r="AA316" s="243"/>
      <c r="AB316" s="243"/>
      <c r="AC316" s="243"/>
      <c r="AD316" s="243"/>
      <c r="AE316" s="243"/>
      <c r="AF316" s="243"/>
      <c r="AG316" s="243"/>
      <c r="AH316" s="243"/>
      <c r="AI316" s="243"/>
      <c r="AJ316" s="243"/>
      <c r="AK316" s="243"/>
      <c r="AL316" s="243"/>
      <c r="AM316" s="243"/>
      <c r="AN316" s="243"/>
      <c r="AO316" s="243"/>
      <c r="AP316" s="243"/>
      <c r="AQ316" s="243"/>
      <c r="AR316" s="243"/>
      <c r="AS316" s="243"/>
      <c r="AT316" s="243"/>
      <c r="AU316" s="243"/>
      <c r="AV316" s="243"/>
      <c r="AW316" s="243"/>
      <c r="AX316" s="243"/>
      <c r="AY316" s="243"/>
      <c r="AZ316" s="243"/>
      <c r="BA316" s="243"/>
      <c r="BB316" s="243"/>
      <c r="BC316" s="243"/>
      <c r="BD316" s="243"/>
      <c r="BE316" s="243"/>
      <c r="BF316" s="243"/>
      <c r="BG316" s="243"/>
      <c r="BH316" s="243"/>
      <c r="BI316" s="243"/>
      <c r="BJ316" s="243"/>
      <c r="BK316" s="243"/>
      <c r="BL316" s="243"/>
      <c r="BM316" s="243"/>
      <c r="BN316" s="243"/>
      <c r="BO316" s="243"/>
      <c r="BP316" s="243"/>
      <c r="BQ316" s="243"/>
      <c r="BR316" s="243"/>
      <c r="BS316" s="243"/>
      <c r="BT316" s="243"/>
      <c r="BU316" s="243"/>
      <c r="BV316" s="243"/>
      <c r="BW316" s="243"/>
      <c r="BX316" s="243"/>
      <c r="BY316" s="243"/>
      <c r="BZ316" s="243"/>
      <c r="CA316" s="243"/>
      <c r="CB316" s="243"/>
      <c r="CC316" s="243"/>
      <c r="CD316" s="243"/>
      <c r="CE316" s="243"/>
      <c r="CF316" s="243"/>
      <c r="CG316" s="243"/>
      <c r="CH316" s="243"/>
      <c r="CI316" s="243"/>
      <c r="CJ316" s="243"/>
      <c r="CK316" s="243"/>
      <c r="CL316" s="243"/>
    </row>
    <row r="317" spans="1:90" ht="17.25" customHeight="1" hidden="1">
      <c r="A317" s="243"/>
      <c r="B317" s="243"/>
      <c r="C317" s="243"/>
      <c r="D317" s="243"/>
      <c r="E317" s="243"/>
      <c r="F317" s="243"/>
      <c r="G317" s="243"/>
      <c r="H317" s="243"/>
      <c r="I317" s="243"/>
      <c r="J317" s="243"/>
      <c r="K317" s="243"/>
      <c r="L317" s="243"/>
      <c r="M317" s="243"/>
      <c r="N317" s="243"/>
      <c r="O317" s="243"/>
      <c r="P317" s="243"/>
      <c r="Q317" s="243"/>
      <c r="R317" s="243"/>
      <c r="S317" s="243"/>
      <c r="T317" s="243"/>
      <c r="U317" s="243"/>
      <c r="V317" s="243"/>
      <c r="W317" s="243"/>
      <c r="X317" s="243"/>
      <c r="Y317" s="243"/>
      <c r="Z317" s="243"/>
      <c r="AA317" s="243"/>
      <c r="AB317" s="243"/>
      <c r="AC317" s="243"/>
      <c r="AD317" s="243"/>
      <c r="AE317" s="243"/>
      <c r="AF317" s="243"/>
      <c r="AG317" s="243"/>
      <c r="AH317" s="243"/>
      <c r="AI317" s="243"/>
      <c r="AJ317" s="243"/>
      <c r="AK317" s="243"/>
      <c r="AL317" s="243"/>
      <c r="AM317" s="243"/>
      <c r="AN317" s="243"/>
      <c r="AO317" s="243"/>
      <c r="AP317" s="243"/>
      <c r="AQ317" s="243"/>
      <c r="AR317" s="243"/>
      <c r="AS317" s="243"/>
      <c r="AT317" s="243"/>
      <c r="AU317" s="243"/>
      <c r="AV317" s="243"/>
      <c r="AW317" s="243"/>
      <c r="AX317" s="243"/>
      <c r="AY317" s="243"/>
      <c r="AZ317" s="243"/>
      <c r="BA317" s="243"/>
      <c r="BB317" s="243"/>
      <c r="BC317" s="243"/>
      <c r="BD317" s="243"/>
      <c r="BE317" s="243"/>
      <c r="BF317" s="243"/>
      <c r="BG317" s="243"/>
      <c r="BH317" s="243"/>
      <c r="BI317" s="243"/>
      <c r="BJ317" s="243"/>
      <c r="BK317" s="243"/>
      <c r="BL317" s="243"/>
      <c r="BM317" s="243"/>
      <c r="BN317" s="243"/>
      <c r="BO317" s="243"/>
      <c r="BP317" s="243"/>
      <c r="BQ317" s="243"/>
      <c r="BR317" s="243"/>
      <c r="BS317" s="243"/>
      <c r="BT317" s="243"/>
      <c r="BU317" s="243"/>
      <c r="BV317" s="243"/>
      <c r="BW317" s="243"/>
      <c r="BX317" s="243"/>
      <c r="BY317" s="243"/>
      <c r="BZ317" s="243"/>
      <c r="CA317" s="243"/>
      <c r="CB317" s="243"/>
      <c r="CC317" s="243"/>
      <c r="CD317" s="243"/>
      <c r="CE317" s="243"/>
      <c r="CF317" s="243"/>
      <c r="CG317" s="243"/>
      <c r="CH317" s="243"/>
      <c r="CI317" s="243"/>
      <c r="CJ317" s="243"/>
      <c r="CK317" s="243"/>
      <c r="CL317" s="243"/>
    </row>
    <row r="318" spans="1:90" ht="17.25" customHeight="1" hidden="1">
      <c r="A318" s="243"/>
      <c r="B318" s="243"/>
      <c r="C318" s="243"/>
      <c r="D318" s="243"/>
      <c r="E318" s="243"/>
      <c r="F318" s="243"/>
      <c r="G318" s="243"/>
      <c r="H318" s="243"/>
      <c r="I318" s="243"/>
      <c r="J318" s="243"/>
      <c r="K318" s="243"/>
      <c r="L318" s="243"/>
      <c r="M318" s="243"/>
      <c r="N318" s="243"/>
      <c r="O318" s="243"/>
      <c r="P318" s="243"/>
      <c r="Q318" s="243"/>
      <c r="R318" s="243"/>
      <c r="S318" s="243"/>
      <c r="T318" s="243"/>
      <c r="U318" s="243"/>
      <c r="V318" s="243"/>
      <c r="W318" s="243"/>
      <c r="X318" s="243"/>
      <c r="Y318" s="243"/>
      <c r="Z318" s="243"/>
      <c r="AA318" s="243"/>
      <c r="AB318" s="243"/>
      <c r="AC318" s="243"/>
      <c r="AD318" s="243"/>
      <c r="AE318" s="243"/>
      <c r="AF318" s="243"/>
      <c r="AG318" s="243"/>
      <c r="AH318" s="243"/>
      <c r="AI318" s="243"/>
      <c r="AJ318" s="243"/>
      <c r="AK318" s="243"/>
      <c r="AL318" s="243"/>
      <c r="AM318" s="243"/>
      <c r="AN318" s="243"/>
      <c r="AO318" s="243"/>
      <c r="AP318" s="243"/>
      <c r="AQ318" s="243"/>
      <c r="AR318" s="243"/>
      <c r="AS318" s="243"/>
      <c r="AT318" s="243"/>
      <c r="AU318" s="243"/>
      <c r="AV318" s="243"/>
      <c r="AW318" s="243"/>
      <c r="AX318" s="243"/>
      <c r="AY318" s="243"/>
      <c r="AZ318" s="243"/>
      <c r="BA318" s="243"/>
      <c r="BB318" s="243"/>
      <c r="BC318" s="243"/>
      <c r="BD318" s="243"/>
      <c r="BE318" s="243"/>
      <c r="BF318" s="243"/>
      <c r="BG318" s="243"/>
      <c r="BH318" s="243"/>
      <c r="BI318" s="243"/>
      <c r="BJ318" s="243"/>
      <c r="BK318" s="243"/>
      <c r="BL318" s="243"/>
      <c r="BM318" s="243"/>
      <c r="BN318" s="243"/>
      <c r="BO318" s="243"/>
      <c r="BP318" s="243"/>
      <c r="BQ318" s="243"/>
      <c r="BR318" s="243"/>
      <c r="BS318" s="243"/>
      <c r="BT318" s="243"/>
      <c r="BU318" s="243"/>
      <c r="BV318" s="243"/>
      <c r="BW318" s="243"/>
      <c r="BX318" s="243"/>
      <c r="BY318" s="243"/>
      <c r="BZ318" s="243"/>
      <c r="CA318" s="243"/>
      <c r="CB318" s="243"/>
      <c r="CC318" s="243"/>
      <c r="CD318" s="243"/>
      <c r="CE318" s="243"/>
      <c r="CF318" s="243"/>
      <c r="CG318" s="243"/>
      <c r="CH318" s="243"/>
      <c r="CI318" s="243"/>
      <c r="CJ318" s="243"/>
      <c r="CK318" s="243"/>
      <c r="CL318" s="243"/>
    </row>
    <row r="319" spans="1:90" ht="17.25" customHeight="1" hidden="1">
      <c r="A319" s="243"/>
      <c r="B319" s="243"/>
      <c r="C319" s="243"/>
      <c r="D319" s="243"/>
      <c r="E319" s="243"/>
      <c r="F319" s="243"/>
      <c r="G319" s="243"/>
      <c r="H319" s="243"/>
      <c r="I319" s="243"/>
      <c r="J319" s="243"/>
      <c r="K319" s="243"/>
      <c r="L319" s="243"/>
      <c r="M319" s="243"/>
      <c r="N319" s="243"/>
      <c r="O319" s="243"/>
      <c r="P319" s="243"/>
      <c r="Q319" s="243"/>
      <c r="R319" s="243"/>
      <c r="S319" s="243"/>
      <c r="T319" s="243"/>
      <c r="U319" s="243"/>
      <c r="V319" s="243"/>
      <c r="W319" s="243"/>
      <c r="X319" s="243"/>
      <c r="Y319" s="243"/>
      <c r="Z319" s="243"/>
      <c r="AA319" s="243"/>
      <c r="AB319" s="243"/>
      <c r="AC319" s="243"/>
      <c r="AD319" s="243"/>
      <c r="AE319" s="243"/>
      <c r="AF319" s="243"/>
      <c r="AG319" s="243"/>
      <c r="AH319" s="243"/>
      <c r="AI319" s="243"/>
      <c r="AJ319" s="243"/>
      <c r="AK319" s="243"/>
      <c r="AL319" s="243"/>
      <c r="AM319" s="243"/>
      <c r="AN319" s="243"/>
      <c r="AO319" s="243"/>
      <c r="AP319" s="243"/>
      <c r="AQ319" s="243"/>
      <c r="AR319" s="243"/>
      <c r="AS319" s="243"/>
      <c r="AT319" s="243"/>
      <c r="AU319" s="243"/>
      <c r="AV319" s="243"/>
      <c r="AW319" s="243"/>
      <c r="AX319" s="243"/>
      <c r="AY319" s="243"/>
      <c r="AZ319" s="243"/>
      <c r="BA319" s="243"/>
      <c r="BB319" s="243"/>
      <c r="BC319" s="243"/>
      <c r="BD319" s="243"/>
      <c r="BE319" s="243"/>
      <c r="BF319" s="243"/>
      <c r="BG319" s="243"/>
      <c r="BH319" s="243"/>
      <c r="BI319" s="243"/>
      <c r="BJ319" s="243"/>
      <c r="BK319" s="243"/>
      <c r="BL319" s="243"/>
      <c r="BM319" s="243"/>
      <c r="BN319" s="243"/>
      <c r="BO319" s="243"/>
      <c r="BP319" s="243"/>
      <c r="BQ319" s="243"/>
      <c r="BR319" s="243"/>
      <c r="BS319" s="243"/>
      <c r="BT319" s="243"/>
      <c r="BU319" s="243"/>
      <c r="BV319" s="243"/>
      <c r="BW319" s="243"/>
      <c r="BX319" s="243"/>
      <c r="BY319" s="243"/>
      <c r="BZ319" s="243"/>
      <c r="CA319" s="243"/>
      <c r="CB319" s="243"/>
      <c r="CC319" s="243"/>
      <c r="CD319" s="243"/>
      <c r="CE319" s="243"/>
      <c r="CF319" s="243"/>
      <c r="CG319" s="243"/>
      <c r="CH319" s="243"/>
      <c r="CI319" s="243"/>
      <c r="CJ319" s="243"/>
      <c r="CK319" s="243"/>
      <c r="CL319" s="243"/>
    </row>
    <row r="320" spans="1:90" ht="17.25" customHeight="1" hidden="1">
      <c r="A320" s="243"/>
      <c r="B320" s="243"/>
      <c r="C320" s="243"/>
      <c r="D320" s="243"/>
      <c r="E320" s="243"/>
      <c r="F320" s="243"/>
      <c r="G320" s="243"/>
      <c r="H320" s="243"/>
      <c r="I320" s="243"/>
      <c r="J320" s="243"/>
      <c r="K320" s="243"/>
      <c r="L320" s="243"/>
      <c r="M320" s="243"/>
      <c r="N320" s="243"/>
      <c r="O320" s="243"/>
      <c r="P320" s="243"/>
      <c r="Q320" s="243"/>
      <c r="R320" s="243"/>
      <c r="S320" s="243"/>
      <c r="T320" s="243"/>
      <c r="U320" s="243"/>
      <c r="V320" s="243"/>
      <c r="W320" s="243"/>
      <c r="X320" s="243"/>
      <c r="Y320" s="243"/>
      <c r="Z320" s="243"/>
      <c r="AA320" s="243"/>
      <c r="AB320" s="243"/>
      <c r="AC320" s="243"/>
      <c r="AD320" s="243"/>
      <c r="AE320" s="243"/>
      <c r="AF320" s="243"/>
      <c r="AG320" s="243"/>
      <c r="AH320" s="243"/>
      <c r="AI320" s="243"/>
      <c r="AJ320" s="243"/>
      <c r="AK320" s="243"/>
      <c r="AL320" s="243"/>
      <c r="AM320" s="243"/>
      <c r="AN320" s="243"/>
      <c r="AO320" s="243"/>
      <c r="AP320" s="243"/>
      <c r="AQ320" s="243"/>
      <c r="AR320" s="243"/>
      <c r="AS320" s="243"/>
      <c r="AT320" s="243"/>
      <c r="AU320" s="243"/>
      <c r="AV320" s="243"/>
      <c r="AW320" s="243"/>
      <c r="AX320" s="243"/>
      <c r="AY320" s="243"/>
      <c r="AZ320" s="243"/>
      <c r="BA320" s="243"/>
      <c r="BB320" s="243"/>
      <c r="BC320" s="243"/>
      <c r="BD320" s="243"/>
      <c r="BE320" s="243"/>
      <c r="BF320" s="243"/>
      <c r="BG320" s="243"/>
      <c r="BH320" s="243"/>
      <c r="BI320" s="243"/>
      <c r="BJ320" s="243"/>
      <c r="BK320" s="243"/>
      <c r="BL320" s="243"/>
      <c r="BM320" s="243"/>
      <c r="BN320" s="243"/>
      <c r="BO320" s="243"/>
      <c r="BP320" s="243"/>
      <c r="BQ320" s="243"/>
      <c r="BR320" s="243"/>
      <c r="BS320" s="243"/>
      <c r="BT320" s="243"/>
      <c r="BU320" s="243"/>
      <c r="BV320" s="243"/>
      <c r="BW320" s="243"/>
      <c r="BX320" s="243"/>
      <c r="BY320" s="243"/>
      <c r="BZ320" s="243"/>
      <c r="CA320" s="243"/>
      <c r="CB320" s="243"/>
      <c r="CC320" s="243"/>
      <c r="CD320" s="243"/>
      <c r="CE320" s="243"/>
      <c r="CF320" s="243"/>
      <c r="CG320" s="243"/>
      <c r="CH320" s="243"/>
      <c r="CI320" s="243"/>
      <c r="CJ320" s="243"/>
      <c r="CK320" s="243"/>
      <c r="CL320" s="243"/>
    </row>
    <row r="321" spans="1:90" ht="17.25" customHeight="1" hidden="1">
      <c r="A321" s="243"/>
      <c r="B321" s="243"/>
      <c r="C321" s="243"/>
      <c r="D321" s="243"/>
      <c r="E321" s="243"/>
      <c r="F321" s="243"/>
      <c r="G321" s="243"/>
      <c r="H321" s="243"/>
      <c r="I321" s="243"/>
      <c r="J321" s="243"/>
      <c r="K321" s="243"/>
      <c r="L321" s="243"/>
      <c r="M321" s="243"/>
      <c r="N321" s="243"/>
      <c r="O321" s="243"/>
      <c r="P321" s="243"/>
      <c r="Q321" s="243"/>
      <c r="R321" s="243"/>
      <c r="S321" s="243"/>
      <c r="T321" s="243"/>
      <c r="U321" s="243"/>
      <c r="V321" s="243"/>
      <c r="W321" s="243"/>
      <c r="X321" s="243"/>
      <c r="Y321" s="243"/>
      <c r="Z321" s="243"/>
      <c r="AA321" s="243"/>
      <c r="AB321" s="243"/>
      <c r="AC321" s="243"/>
      <c r="AD321" s="243"/>
      <c r="AE321" s="243"/>
      <c r="AF321" s="243"/>
      <c r="AG321" s="243"/>
      <c r="AH321" s="243"/>
      <c r="AI321" s="243"/>
      <c r="AJ321" s="243"/>
      <c r="AK321" s="243"/>
      <c r="AL321" s="243"/>
      <c r="AM321" s="243"/>
      <c r="AN321" s="243"/>
      <c r="AO321" s="243"/>
      <c r="AP321" s="243"/>
      <c r="AQ321" s="243"/>
      <c r="AR321" s="243"/>
      <c r="AS321" s="243"/>
      <c r="AT321" s="243"/>
      <c r="AU321" s="243"/>
      <c r="AV321" s="243"/>
      <c r="AW321" s="243"/>
      <c r="AX321" s="243"/>
      <c r="AY321" s="243"/>
      <c r="AZ321" s="243"/>
      <c r="BA321" s="243"/>
      <c r="BB321" s="243"/>
      <c r="BC321" s="243"/>
      <c r="BD321" s="243"/>
      <c r="BE321" s="243"/>
      <c r="BF321" s="243"/>
      <c r="BG321" s="243"/>
      <c r="BH321" s="243"/>
      <c r="BI321" s="243"/>
      <c r="BJ321" s="243"/>
      <c r="BK321" s="243"/>
      <c r="BL321" s="243"/>
      <c r="BM321" s="243"/>
      <c r="BN321" s="243"/>
      <c r="BO321" s="243"/>
      <c r="BP321" s="243"/>
      <c r="BQ321" s="243"/>
      <c r="BR321" s="243"/>
      <c r="BS321" s="243"/>
      <c r="BT321" s="243"/>
      <c r="BU321" s="243"/>
      <c r="BV321" s="243"/>
      <c r="BW321" s="243"/>
      <c r="BX321" s="243"/>
      <c r="BY321" s="243"/>
      <c r="BZ321" s="243"/>
      <c r="CA321" s="243"/>
      <c r="CB321" s="243"/>
      <c r="CC321" s="243"/>
      <c r="CD321" s="243"/>
      <c r="CE321" s="243"/>
      <c r="CF321" s="243"/>
      <c r="CG321" s="243"/>
      <c r="CH321" s="243"/>
      <c r="CI321" s="243"/>
      <c r="CJ321" s="243"/>
      <c r="CK321" s="243"/>
      <c r="CL321" s="243"/>
    </row>
    <row r="322" spans="1:90" ht="17.25" customHeight="1" hidden="1">
      <c r="A322" s="243"/>
      <c r="B322" s="243"/>
      <c r="C322" s="243"/>
      <c r="D322" s="243"/>
      <c r="E322" s="243"/>
      <c r="F322" s="243"/>
      <c r="G322" s="243"/>
      <c r="H322" s="243"/>
      <c r="I322" s="243"/>
      <c r="J322" s="243"/>
      <c r="K322" s="243"/>
      <c r="L322" s="243"/>
      <c r="M322" s="243"/>
      <c r="N322" s="243"/>
      <c r="O322" s="243"/>
      <c r="P322" s="243"/>
      <c r="Q322" s="243"/>
      <c r="R322" s="243"/>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3"/>
      <c r="AY322" s="243"/>
      <c r="AZ322" s="243"/>
      <c r="BA322" s="243"/>
      <c r="BB322" s="243"/>
      <c r="BC322" s="243"/>
      <c r="BD322" s="243"/>
      <c r="BE322" s="243"/>
      <c r="BF322" s="243"/>
      <c r="BG322" s="243"/>
      <c r="BH322" s="243"/>
      <c r="BI322" s="243"/>
      <c r="BJ322" s="243"/>
      <c r="BK322" s="243"/>
      <c r="BL322" s="243"/>
      <c r="BM322" s="243"/>
      <c r="BN322" s="243"/>
      <c r="BO322" s="243"/>
      <c r="BP322" s="243"/>
      <c r="BQ322" s="243"/>
      <c r="BR322" s="243"/>
      <c r="BS322" s="243"/>
      <c r="BT322" s="243"/>
      <c r="BU322" s="243"/>
      <c r="BV322" s="243"/>
      <c r="BW322" s="243"/>
      <c r="BX322" s="243"/>
      <c r="BY322" s="243"/>
      <c r="BZ322" s="243"/>
      <c r="CA322" s="243"/>
      <c r="CB322" s="243"/>
      <c r="CC322" s="243"/>
      <c r="CD322" s="243"/>
      <c r="CE322" s="243"/>
      <c r="CF322" s="243"/>
      <c r="CG322" s="243"/>
      <c r="CH322" s="243"/>
      <c r="CI322" s="243"/>
      <c r="CJ322" s="243"/>
      <c r="CK322" s="243"/>
      <c r="CL322" s="243"/>
    </row>
    <row r="323" spans="1:90" ht="17.25" customHeight="1" hidden="1">
      <c r="A323" s="243"/>
      <c r="B323" s="243"/>
      <c r="C323" s="243"/>
      <c r="D323" s="243"/>
      <c r="E323" s="243"/>
      <c r="F323" s="243"/>
      <c r="G323" s="243"/>
      <c r="H323" s="243"/>
      <c r="I323" s="243"/>
      <c r="J323" s="243"/>
      <c r="K323" s="243"/>
      <c r="L323" s="243"/>
      <c r="M323" s="243"/>
      <c r="N323" s="243"/>
      <c r="O323" s="243"/>
      <c r="P323" s="243"/>
      <c r="Q323" s="243"/>
      <c r="R323" s="243"/>
      <c r="S323" s="243"/>
      <c r="T323" s="243"/>
      <c r="U323" s="243"/>
      <c r="V323" s="243"/>
      <c r="W323" s="243"/>
      <c r="X323" s="243"/>
      <c r="Y323" s="243"/>
      <c r="Z323" s="243"/>
      <c r="AA323" s="243"/>
      <c r="AB323" s="243"/>
      <c r="AC323" s="243"/>
      <c r="AD323" s="243"/>
      <c r="AE323" s="243"/>
      <c r="AF323" s="243"/>
      <c r="AG323" s="243"/>
      <c r="AH323" s="243"/>
      <c r="AI323" s="243"/>
      <c r="AJ323" s="243"/>
      <c r="AK323" s="243"/>
      <c r="AL323" s="243"/>
      <c r="AM323" s="243"/>
      <c r="AN323" s="243"/>
      <c r="AO323" s="243"/>
      <c r="AP323" s="243"/>
      <c r="AQ323" s="243"/>
      <c r="AR323" s="243"/>
      <c r="AS323" s="243"/>
      <c r="AT323" s="243"/>
      <c r="AU323" s="243"/>
      <c r="AV323" s="243"/>
      <c r="AW323" s="243"/>
      <c r="AX323" s="243"/>
      <c r="AY323" s="243"/>
      <c r="AZ323" s="243"/>
      <c r="BA323" s="243"/>
      <c r="BB323" s="243"/>
      <c r="BC323" s="243"/>
      <c r="BD323" s="243"/>
      <c r="BE323" s="243"/>
      <c r="BF323" s="243"/>
      <c r="BG323" s="243"/>
      <c r="BH323" s="243"/>
      <c r="BI323" s="243"/>
      <c r="BJ323" s="243"/>
      <c r="BK323" s="243"/>
      <c r="BL323" s="243"/>
      <c r="BM323" s="243"/>
      <c r="BN323" s="243"/>
      <c r="BO323" s="243"/>
      <c r="BP323" s="243"/>
      <c r="BQ323" s="243"/>
      <c r="BR323" s="243"/>
      <c r="BS323" s="243"/>
      <c r="BT323" s="243"/>
      <c r="BU323" s="243"/>
      <c r="BV323" s="243"/>
      <c r="BW323" s="243"/>
      <c r="BX323" s="243"/>
      <c r="BY323" s="243"/>
      <c r="BZ323" s="243"/>
      <c r="CA323" s="243"/>
      <c r="CB323" s="243"/>
      <c r="CC323" s="243"/>
      <c r="CD323" s="243"/>
      <c r="CE323" s="243"/>
      <c r="CF323" s="243"/>
      <c r="CG323" s="243"/>
      <c r="CH323" s="243"/>
      <c r="CI323" s="243"/>
      <c r="CJ323" s="243"/>
      <c r="CK323" s="243"/>
      <c r="CL323" s="243"/>
    </row>
    <row r="324" spans="1:90" ht="17.25" customHeight="1" hidden="1">
      <c r="A324" s="243"/>
      <c r="B324" s="243"/>
      <c r="C324" s="243"/>
      <c r="D324" s="243"/>
      <c r="E324" s="243"/>
      <c r="F324" s="243"/>
      <c r="G324" s="243"/>
      <c r="H324" s="243"/>
      <c r="I324" s="243"/>
      <c r="J324" s="243"/>
      <c r="K324" s="243"/>
      <c r="L324" s="243"/>
      <c r="M324" s="243"/>
      <c r="N324" s="243"/>
      <c r="O324" s="243"/>
      <c r="P324" s="243"/>
      <c r="Q324" s="243"/>
      <c r="R324" s="243"/>
      <c r="S324" s="243"/>
      <c r="T324" s="243"/>
      <c r="U324" s="243"/>
      <c r="V324" s="243"/>
      <c r="W324" s="243"/>
      <c r="X324" s="243"/>
      <c r="Y324" s="243"/>
      <c r="Z324" s="243"/>
      <c r="AA324" s="243"/>
      <c r="AB324" s="243"/>
      <c r="AC324" s="243"/>
      <c r="AD324" s="243"/>
      <c r="AE324" s="243"/>
      <c r="AF324" s="243"/>
      <c r="AG324" s="243"/>
      <c r="AH324" s="243"/>
      <c r="AI324" s="243"/>
      <c r="AJ324" s="243"/>
      <c r="AK324" s="243"/>
      <c r="AL324" s="243"/>
      <c r="AM324" s="243"/>
      <c r="AN324" s="243"/>
      <c r="AO324" s="243"/>
      <c r="AP324" s="243"/>
      <c r="AQ324" s="243"/>
      <c r="AR324" s="243"/>
      <c r="AS324" s="243"/>
      <c r="AT324" s="243"/>
      <c r="AU324" s="243"/>
      <c r="AV324" s="243"/>
      <c r="AW324" s="243"/>
      <c r="AX324" s="243"/>
      <c r="AY324" s="243"/>
      <c r="AZ324" s="243"/>
      <c r="BA324" s="243"/>
      <c r="BB324" s="243"/>
      <c r="BC324" s="243"/>
      <c r="BD324" s="243"/>
      <c r="BE324" s="243"/>
      <c r="BF324" s="243"/>
      <c r="BG324" s="243"/>
      <c r="BH324" s="243"/>
      <c r="BI324" s="243"/>
      <c r="BJ324" s="243"/>
      <c r="BK324" s="243"/>
      <c r="BL324" s="243"/>
      <c r="BM324" s="243"/>
      <c r="BN324" s="243"/>
      <c r="BO324" s="243"/>
      <c r="BP324" s="243"/>
      <c r="BQ324" s="243"/>
      <c r="BR324" s="243"/>
      <c r="BS324" s="243"/>
      <c r="BT324" s="243"/>
      <c r="BU324" s="243"/>
      <c r="BV324" s="243"/>
      <c r="BW324" s="243"/>
      <c r="BX324" s="243"/>
      <c r="BY324" s="243"/>
      <c r="BZ324" s="243"/>
      <c r="CA324" s="243"/>
      <c r="CB324" s="243"/>
      <c r="CC324" s="243"/>
      <c r="CD324" s="243"/>
      <c r="CE324" s="243"/>
      <c r="CF324" s="243"/>
      <c r="CG324" s="243"/>
      <c r="CH324" s="243"/>
      <c r="CI324" s="243"/>
      <c r="CJ324" s="243"/>
      <c r="CK324" s="243"/>
      <c r="CL324" s="243"/>
    </row>
    <row r="325" spans="1:90" ht="17.25" customHeight="1" hidden="1">
      <c r="A325" s="243"/>
      <c r="B325" s="243"/>
      <c r="C325" s="243"/>
      <c r="D325" s="243"/>
      <c r="E325" s="243"/>
      <c r="F325" s="243"/>
      <c r="G325" s="243"/>
      <c r="H325" s="243"/>
      <c r="I325" s="243"/>
      <c r="J325" s="243"/>
      <c r="K325" s="243"/>
      <c r="L325" s="243"/>
      <c r="M325" s="243"/>
      <c r="N325" s="243"/>
      <c r="O325" s="243"/>
      <c r="P325" s="243"/>
      <c r="Q325" s="243"/>
      <c r="R325" s="243"/>
      <c r="S325" s="243"/>
      <c r="T325" s="243"/>
      <c r="U325" s="243"/>
      <c r="V325" s="243"/>
      <c r="W325" s="243"/>
      <c r="X325" s="243"/>
      <c r="Y325" s="243"/>
      <c r="Z325" s="243"/>
      <c r="AA325" s="243"/>
      <c r="AB325" s="243"/>
      <c r="AC325" s="243"/>
      <c r="AD325" s="243"/>
      <c r="AE325" s="243"/>
      <c r="AF325" s="243"/>
      <c r="AG325" s="243"/>
      <c r="AH325" s="243"/>
      <c r="AI325" s="243"/>
      <c r="AJ325" s="243"/>
      <c r="AK325" s="243"/>
      <c r="AL325" s="243"/>
      <c r="AM325" s="243"/>
      <c r="AN325" s="243"/>
      <c r="AO325" s="243"/>
      <c r="AP325" s="243"/>
      <c r="AQ325" s="243"/>
      <c r="AR325" s="243"/>
      <c r="AS325" s="243"/>
      <c r="AT325" s="243"/>
      <c r="AU325" s="243"/>
      <c r="AV325" s="243"/>
      <c r="AW325" s="243"/>
      <c r="AX325" s="243"/>
      <c r="AY325" s="243"/>
      <c r="AZ325" s="243"/>
      <c r="BA325" s="243"/>
      <c r="BB325" s="243"/>
      <c r="BC325" s="243"/>
      <c r="BD325" s="243"/>
      <c r="BE325" s="243"/>
      <c r="BF325" s="243"/>
      <c r="BG325" s="243"/>
      <c r="BH325" s="243"/>
      <c r="BI325" s="243"/>
      <c r="BJ325" s="243"/>
      <c r="BK325" s="243"/>
      <c r="BL325" s="243"/>
      <c r="BM325" s="243"/>
      <c r="BN325" s="243"/>
      <c r="BO325" s="243"/>
      <c r="BP325" s="243"/>
      <c r="BQ325" s="243"/>
      <c r="BR325" s="243"/>
      <c r="BS325" s="243"/>
      <c r="BT325" s="243"/>
      <c r="BU325" s="243"/>
      <c r="BV325" s="243"/>
      <c r="BW325" s="243"/>
      <c r="BX325" s="243"/>
      <c r="BY325" s="243"/>
      <c r="BZ325" s="243"/>
      <c r="CA325" s="243"/>
      <c r="CB325" s="243"/>
      <c r="CC325" s="243"/>
      <c r="CD325" s="243"/>
      <c r="CE325" s="243"/>
      <c r="CF325" s="243"/>
      <c r="CG325" s="243"/>
      <c r="CH325" s="243"/>
      <c r="CI325" s="243"/>
      <c r="CJ325" s="243"/>
      <c r="CK325" s="243"/>
      <c r="CL325" s="243"/>
    </row>
    <row r="326" spans="1:90" ht="17.25" customHeight="1" hidden="1">
      <c r="A326" s="243"/>
      <c r="B326" s="243"/>
      <c r="C326" s="243"/>
      <c r="D326" s="243"/>
      <c r="E326" s="243"/>
      <c r="F326" s="243"/>
      <c r="G326" s="243"/>
      <c r="H326" s="243"/>
      <c r="I326" s="243"/>
      <c r="J326" s="243"/>
      <c r="K326" s="243"/>
      <c r="L326" s="243"/>
      <c r="M326" s="243"/>
      <c r="N326" s="243"/>
      <c r="O326" s="243"/>
      <c r="P326" s="243"/>
      <c r="Q326" s="243"/>
      <c r="R326" s="243"/>
      <c r="S326" s="243"/>
      <c r="T326" s="243"/>
      <c r="U326" s="243"/>
      <c r="V326" s="243"/>
      <c r="W326" s="243"/>
      <c r="X326" s="243"/>
      <c r="Y326" s="243"/>
      <c r="Z326" s="243"/>
      <c r="AA326" s="243"/>
      <c r="AB326" s="243"/>
      <c r="AC326" s="243"/>
      <c r="AD326" s="243"/>
      <c r="AE326" s="243"/>
      <c r="AF326" s="243"/>
      <c r="AG326" s="243"/>
      <c r="AH326" s="243"/>
      <c r="AI326" s="243"/>
      <c r="AJ326" s="243"/>
      <c r="AK326" s="243"/>
      <c r="AL326" s="243"/>
      <c r="AM326" s="243"/>
      <c r="AN326" s="243"/>
      <c r="AO326" s="243"/>
      <c r="AP326" s="243"/>
      <c r="AQ326" s="243"/>
      <c r="AR326" s="243"/>
      <c r="AS326" s="243"/>
      <c r="AT326" s="243"/>
      <c r="AU326" s="243"/>
      <c r="AV326" s="243"/>
      <c r="AW326" s="243"/>
      <c r="AX326" s="243"/>
      <c r="AY326" s="243"/>
      <c r="AZ326" s="243"/>
      <c r="BA326" s="243"/>
      <c r="BB326" s="243"/>
      <c r="BC326" s="243"/>
      <c r="BD326" s="243"/>
      <c r="BE326" s="243"/>
      <c r="BF326" s="243"/>
      <c r="BG326" s="243"/>
      <c r="BH326" s="243"/>
      <c r="BI326" s="243"/>
      <c r="BJ326" s="243"/>
      <c r="BK326" s="243"/>
      <c r="BL326" s="243"/>
      <c r="BM326" s="243"/>
      <c r="BN326" s="243"/>
      <c r="BO326" s="243"/>
      <c r="BP326" s="243"/>
      <c r="BQ326" s="243"/>
      <c r="BR326" s="243"/>
      <c r="BS326" s="243"/>
      <c r="BT326" s="243"/>
      <c r="BU326" s="243"/>
      <c r="BV326" s="243"/>
      <c r="BW326" s="243"/>
      <c r="BX326" s="243"/>
      <c r="BY326" s="243"/>
      <c r="BZ326" s="243"/>
      <c r="CA326" s="243"/>
      <c r="CB326" s="243"/>
      <c r="CC326" s="243"/>
      <c r="CD326" s="243"/>
      <c r="CE326" s="243"/>
      <c r="CF326" s="243"/>
      <c r="CG326" s="243"/>
      <c r="CH326" s="243"/>
      <c r="CI326" s="243"/>
      <c r="CJ326" s="243"/>
      <c r="CK326" s="243"/>
      <c r="CL326" s="243"/>
    </row>
    <row r="327" spans="1:90" ht="17.25" customHeight="1" hidden="1">
      <c r="A327" s="243"/>
      <c r="B327" s="243"/>
      <c r="C327" s="243"/>
      <c r="D327" s="243"/>
      <c r="E327" s="243"/>
      <c r="F327" s="243"/>
      <c r="G327" s="243"/>
      <c r="H327" s="243"/>
      <c r="I327" s="243"/>
      <c r="J327" s="243"/>
      <c r="K327" s="243"/>
      <c r="L327" s="243"/>
      <c r="M327" s="243"/>
      <c r="N327" s="243"/>
      <c r="O327" s="243"/>
      <c r="P327" s="243"/>
      <c r="Q327" s="243"/>
      <c r="R327" s="243"/>
      <c r="S327" s="243"/>
      <c r="T327" s="243"/>
      <c r="U327" s="243"/>
      <c r="V327" s="243"/>
      <c r="W327" s="243"/>
      <c r="X327" s="243"/>
      <c r="Y327" s="243"/>
      <c r="Z327" s="243"/>
      <c r="AA327" s="243"/>
      <c r="AB327" s="243"/>
      <c r="AC327" s="243"/>
      <c r="AD327" s="243"/>
      <c r="AE327" s="243"/>
      <c r="AF327" s="243"/>
      <c r="AG327" s="243"/>
      <c r="AH327" s="243"/>
      <c r="AI327" s="243"/>
      <c r="AJ327" s="243"/>
      <c r="AK327" s="243"/>
      <c r="AL327" s="243"/>
      <c r="AM327" s="243"/>
      <c r="AN327" s="243"/>
      <c r="AO327" s="243"/>
      <c r="AP327" s="243"/>
      <c r="AQ327" s="243"/>
      <c r="AR327" s="243"/>
      <c r="AS327" s="243"/>
      <c r="AT327" s="243"/>
      <c r="AU327" s="243"/>
      <c r="AV327" s="243"/>
      <c r="AW327" s="243"/>
      <c r="AX327" s="243"/>
      <c r="AY327" s="243"/>
      <c r="AZ327" s="243"/>
      <c r="BA327" s="243"/>
      <c r="BB327" s="243"/>
      <c r="BC327" s="243"/>
      <c r="BD327" s="243"/>
      <c r="BE327" s="243"/>
      <c r="BF327" s="243"/>
      <c r="BG327" s="243"/>
      <c r="BH327" s="243"/>
      <c r="BI327" s="243"/>
      <c r="BJ327" s="243"/>
      <c r="BK327" s="243"/>
      <c r="BL327" s="243"/>
      <c r="BM327" s="243"/>
      <c r="BN327" s="243"/>
      <c r="BO327" s="243"/>
      <c r="BP327" s="243"/>
      <c r="BQ327" s="243"/>
      <c r="BR327" s="243"/>
      <c r="BS327" s="243"/>
      <c r="BT327" s="243"/>
      <c r="BU327" s="243"/>
      <c r="BV327" s="243"/>
      <c r="BW327" s="243"/>
      <c r="BX327" s="243"/>
      <c r="BY327" s="243"/>
      <c r="BZ327" s="243"/>
      <c r="CA327" s="243"/>
      <c r="CB327" s="243"/>
      <c r="CC327" s="243"/>
      <c r="CD327" s="243"/>
      <c r="CE327" s="243"/>
      <c r="CF327" s="243"/>
      <c r="CG327" s="243"/>
      <c r="CH327" s="243"/>
      <c r="CI327" s="243"/>
      <c r="CJ327" s="243"/>
      <c r="CK327" s="243"/>
      <c r="CL327" s="243"/>
    </row>
    <row r="328" spans="1:90" ht="17.25" customHeight="1" hidden="1">
      <c r="A328" s="243"/>
      <c r="B328" s="243"/>
      <c r="C328" s="243"/>
      <c r="D328" s="243"/>
      <c r="E328" s="243"/>
      <c r="F328" s="243"/>
      <c r="G328" s="243"/>
      <c r="H328" s="243"/>
      <c r="I328" s="243"/>
      <c r="J328" s="243"/>
      <c r="K328" s="243"/>
      <c r="L328" s="243"/>
      <c r="M328" s="243"/>
      <c r="N328" s="243"/>
      <c r="O328" s="243"/>
      <c r="P328" s="243"/>
      <c r="Q328" s="243"/>
      <c r="R328" s="243"/>
      <c r="S328" s="243"/>
      <c r="T328" s="243"/>
      <c r="U328" s="243"/>
      <c r="V328" s="243"/>
      <c r="W328" s="243"/>
      <c r="X328" s="243"/>
      <c r="Y328" s="243"/>
      <c r="Z328" s="243"/>
      <c r="AA328" s="243"/>
      <c r="AB328" s="243"/>
      <c r="AC328" s="243"/>
      <c r="AD328" s="243"/>
      <c r="AE328" s="243"/>
      <c r="AF328" s="243"/>
      <c r="AG328" s="243"/>
      <c r="AH328" s="243"/>
      <c r="AI328" s="243"/>
      <c r="AJ328" s="243"/>
      <c r="AK328" s="243"/>
      <c r="AL328" s="243"/>
      <c r="AM328" s="243"/>
      <c r="AN328" s="243"/>
      <c r="AO328" s="243"/>
      <c r="AP328" s="243"/>
      <c r="AQ328" s="243"/>
      <c r="AR328" s="243"/>
      <c r="AS328" s="243"/>
      <c r="AT328" s="243"/>
      <c r="AU328" s="243"/>
      <c r="AV328" s="243"/>
      <c r="AW328" s="243"/>
      <c r="AX328" s="243"/>
      <c r="AY328" s="243"/>
      <c r="AZ328" s="243"/>
      <c r="BA328" s="243"/>
      <c r="BB328" s="243"/>
      <c r="BC328" s="243"/>
      <c r="BD328" s="243"/>
      <c r="BE328" s="243"/>
      <c r="BF328" s="243"/>
      <c r="BG328" s="243"/>
      <c r="BH328" s="243"/>
      <c r="BI328" s="243"/>
      <c r="BJ328" s="243"/>
      <c r="BK328" s="243"/>
      <c r="BL328" s="243"/>
      <c r="BM328" s="243"/>
      <c r="BN328" s="243"/>
      <c r="BO328" s="243"/>
      <c r="BP328" s="243"/>
      <c r="BQ328" s="243"/>
      <c r="BR328" s="243"/>
      <c r="BS328" s="243"/>
      <c r="BT328" s="243"/>
      <c r="BU328" s="243"/>
      <c r="BV328" s="243"/>
      <c r="BW328" s="243"/>
      <c r="BX328" s="243"/>
      <c r="BY328" s="243"/>
      <c r="BZ328" s="243"/>
      <c r="CA328" s="243"/>
      <c r="CB328" s="243"/>
      <c r="CC328" s="243"/>
      <c r="CD328" s="243"/>
      <c r="CE328" s="243"/>
      <c r="CF328" s="243"/>
      <c r="CG328" s="243"/>
      <c r="CH328" s="243"/>
      <c r="CI328" s="243"/>
      <c r="CJ328" s="243"/>
      <c r="CK328" s="243"/>
      <c r="CL328" s="243"/>
    </row>
    <row r="329" spans="1:90" ht="17.25" customHeight="1" hidden="1">
      <c r="A329" s="243"/>
      <c r="B329" s="243"/>
      <c r="C329" s="243"/>
      <c r="D329" s="243"/>
      <c r="E329" s="243"/>
      <c r="F329" s="243"/>
      <c r="G329" s="243"/>
      <c r="H329" s="243"/>
      <c r="I329" s="243"/>
      <c r="J329" s="243"/>
      <c r="K329" s="243"/>
      <c r="L329" s="243"/>
      <c r="M329" s="243"/>
      <c r="N329" s="243"/>
      <c r="O329" s="243"/>
      <c r="P329" s="243"/>
      <c r="Q329" s="243"/>
      <c r="R329" s="243"/>
      <c r="S329" s="243"/>
      <c r="T329" s="243"/>
      <c r="U329" s="243"/>
      <c r="V329" s="243"/>
      <c r="W329" s="243"/>
      <c r="X329" s="243"/>
      <c r="Y329" s="243"/>
      <c r="Z329" s="243"/>
      <c r="AA329" s="243"/>
      <c r="AB329" s="243"/>
      <c r="AC329" s="243"/>
      <c r="AD329" s="243"/>
      <c r="AE329" s="243"/>
      <c r="AF329" s="243"/>
      <c r="AG329" s="243"/>
      <c r="AH329" s="243"/>
      <c r="AI329" s="243"/>
      <c r="AJ329" s="243"/>
      <c r="AK329" s="243"/>
      <c r="AL329" s="243"/>
      <c r="AM329" s="243"/>
      <c r="AN329" s="243"/>
      <c r="AO329" s="243"/>
      <c r="AP329" s="243"/>
      <c r="AQ329" s="243"/>
      <c r="AR329" s="243"/>
      <c r="AS329" s="243"/>
      <c r="AT329" s="243"/>
      <c r="AU329" s="243"/>
      <c r="AV329" s="243"/>
      <c r="AW329" s="243"/>
      <c r="AX329" s="243"/>
      <c r="AY329" s="243"/>
      <c r="AZ329" s="243"/>
      <c r="BA329" s="243"/>
      <c r="BB329" s="243"/>
      <c r="BC329" s="243"/>
      <c r="BD329" s="243"/>
      <c r="BE329" s="243"/>
      <c r="BF329" s="243"/>
      <c r="BG329" s="243"/>
      <c r="BH329" s="243"/>
      <c r="BI329" s="243"/>
      <c r="BJ329" s="243"/>
      <c r="BK329" s="243"/>
      <c r="BL329" s="243"/>
      <c r="BM329" s="243"/>
      <c r="BN329" s="243"/>
      <c r="BO329" s="243"/>
      <c r="BP329" s="243"/>
      <c r="BQ329" s="243"/>
      <c r="BR329" s="243"/>
      <c r="BS329" s="243"/>
      <c r="BT329" s="243"/>
      <c r="BU329" s="243"/>
      <c r="BV329" s="243"/>
      <c r="BW329" s="243"/>
      <c r="BX329" s="243"/>
      <c r="BY329" s="243"/>
      <c r="BZ329" s="243"/>
      <c r="CA329" s="243"/>
      <c r="CB329" s="243"/>
      <c r="CC329" s="243"/>
      <c r="CD329" s="243"/>
      <c r="CE329" s="243"/>
      <c r="CF329" s="243"/>
      <c r="CG329" s="243"/>
      <c r="CH329" s="243"/>
      <c r="CI329" s="243"/>
      <c r="CJ329" s="243"/>
      <c r="CK329" s="243"/>
      <c r="CL329" s="243"/>
    </row>
    <row r="330" spans="1:90" ht="17.25" customHeight="1" hidden="1">
      <c r="A330" s="243"/>
      <c r="B330" s="243"/>
      <c r="C330" s="243"/>
      <c r="D330" s="243"/>
      <c r="E330" s="243"/>
      <c r="F330" s="243"/>
      <c r="G330" s="243"/>
      <c r="H330" s="243"/>
      <c r="I330" s="243"/>
      <c r="J330" s="243"/>
      <c r="K330" s="243"/>
      <c r="L330" s="243"/>
      <c r="M330" s="243"/>
      <c r="N330" s="243"/>
      <c r="O330" s="243"/>
      <c r="P330" s="243"/>
      <c r="Q330" s="243"/>
      <c r="R330" s="243"/>
      <c r="S330" s="243"/>
      <c r="T330" s="243"/>
      <c r="U330" s="243"/>
      <c r="V330" s="243"/>
      <c r="W330" s="243"/>
      <c r="X330" s="243"/>
      <c r="Y330" s="243"/>
      <c r="Z330" s="243"/>
      <c r="AA330" s="243"/>
      <c r="AB330" s="243"/>
      <c r="AC330" s="243"/>
      <c r="AD330" s="243"/>
      <c r="AE330" s="243"/>
      <c r="AF330" s="243"/>
      <c r="AG330" s="243"/>
      <c r="AH330" s="243"/>
      <c r="AI330" s="243"/>
      <c r="AJ330" s="243"/>
      <c r="AK330" s="243"/>
      <c r="AL330" s="243"/>
      <c r="AM330" s="243"/>
      <c r="AN330" s="243"/>
      <c r="AO330" s="243"/>
      <c r="AP330" s="243"/>
      <c r="AQ330" s="243"/>
      <c r="AR330" s="243"/>
      <c r="AS330" s="243"/>
      <c r="AT330" s="243"/>
      <c r="AU330" s="243"/>
      <c r="AV330" s="243"/>
      <c r="AW330" s="243"/>
      <c r="AX330" s="243"/>
      <c r="AY330" s="243"/>
      <c r="AZ330" s="243"/>
      <c r="BA330" s="243"/>
      <c r="BB330" s="243"/>
      <c r="BC330" s="243"/>
      <c r="BD330" s="243"/>
      <c r="BE330" s="243"/>
      <c r="BF330" s="243"/>
      <c r="BG330" s="243"/>
      <c r="BH330" s="243"/>
      <c r="BI330" s="243"/>
      <c r="BJ330" s="243"/>
      <c r="BK330" s="243"/>
      <c r="BL330" s="243"/>
      <c r="BM330" s="243"/>
      <c r="BN330" s="243"/>
      <c r="BO330" s="243"/>
      <c r="BP330" s="243"/>
      <c r="BQ330" s="243"/>
      <c r="BR330" s="243"/>
      <c r="BS330" s="243"/>
      <c r="BT330" s="243"/>
      <c r="BU330" s="243"/>
      <c r="BV330" s="243"/>
      <c r="BW330" s="243"/>
      <c r="BX330" s="243"/>
      <c r="BY330" s="243"/>
      <c r="BZ330" s="243"/>
      <c r="CA330" s="243"/>
      <c r="CB330" s="243"/>
      <c r="CC330" s="243"/>
      <c r="CD330" s="243"/>
      <c r="CE330" s="243"/>
      <c r="CF330" s="243"/>
      <c r="CG330" s="243"/>
      <c r="CH330" s="243"/>
      <c r="CI330" s="243"/>
      <c r="CJ330" s="243"/>
      <c r="CK330" s="243"/>
      <c r="CL330" s="243"/>
    </row>
    <row r="331" spans="1:90" ht="17.25" customHeight="1" hidden="1">
      <c r="A331" s="243"/>
      <c r="B331" s="243"/>
      <c r="C331" s="243"/>
      <c r="D331" s="243"/>
      <c r="E331" s="243"/>
      <c r="F331" s="243"/>
      <c r="G331" s="243"/>
      <c r="H331" s="243"/>
      <c r="I331" s="243"/>
      <c r="J331" s="243"/>
      <c r="K331" s="243"/>
      <c r="L331" s="243"/>
      <c r="M331" s="243"/>
      <c r="N331" s="243"/>
      <c r="O331" s="243"/>
      <c r="P331" s="243"/>
      <c r="Q331" s="243"/>
      <c r="R331" s="243"/>
      <c r="S331" s="243"/>
      <c r="T331" s="243"/>
      <c r="U331" s="243"/>
      <c r="V331" s="243"/>
      <c r="W331" s="243"/>
      <c r="X331" s="243"/>
      <c r="Y331" s="243"/>
      <c r="Z331" s="243"/>
      <c r="AA331" s="243"/>
      <c r="AB331" s="243"/>
      <c r="AC331" s="243"/>
      <c r="AD331" s="243"/>
      <c r="AE331" s="243"/>
      <c r="AF331" s="243"/>
      <c r="AG331" s="243"/>
      <c r="AH331" s="243"/>
      <c r="AI331" s="243"/>
      <c r="AJ331" s="243"/>
      <c r="AK331" s="243"/>
      <c r="AL331" s="243"/>
      <c r="AM331" s="243"/>
      <c r="AN331" s="243"/>
      <c r="AO331" s="243"/>
      <c r="AP331" s="243"/>
      <c r="AQ331" s="243"/>
      <c r="AR331" s="243"/>
      <c r="AS331" s="243"/>
      <c r="AT331" s="243"/>
      <c r="AU331" s="243"/>
      <c r="AV331" s="243"/>
      <c r="AW331" s="243"/>
      <c r="AX331" s="243"/>
      <c r="AY331" s="243"/>
      <c r="AZ331" s="243"/>
      <c r="BA331" s="243"/>
      <c r="BB331" s="243"/>
      <c r="BC331" s="243"/>
      <c r="BD331" s="243"/>
      <c r="BE331" s="243"/>
      <c r="BF331" s="243"/>
      <c r="BG331" s="243"/>
      <c r="BH331" s="243"/>
      <c r="BI331" s="243"/>
      <c r="BJ331" s="243"/>
      <c r="BK331" s="243"/>
      <c r="BL331" s="243"/>
      <c r="BM331" s="243"/>
      <c r="BN331" s="243"/>
      <c r="BO331" s="243"/>
      <c r="BP331" s="243"/>
      <c r="BQ331" s="243"/>
      <c r="BR331" s="243"/>
      <c r="BS331" s="243"/>
      <c r="BT331" s="243"/>
      <c r="BU331" s="243"/>
      <c r="BV331" s="243"/>
      <c r="BW331" s="243"/>
      <c r="BX331" s="243"/>
      <c r="BY331" s="243"/>
      <c r="BZ331" s="243"/>
      <c r="CA331" s="243"/>
      <c r="CB331" s="243"/>
      <c r="CC331" s="243"/>
      <c r="CD331" s="243"/>
      <c r="CE331" s="243"/>
      <c r="CF331" s="243"/>
      <c r="CG331" s="243"/>
      <c r="CH331" s="243"/>
      <c r="CI331" s="243"/>
      <c r="CJ331" s="243"/>
      <c r="CK331" s="243"/>
      <c r="CL331" s="243"/>
    </row>
    <row r="332" spans="1:90" ht="17.25" customHeight="1" hidden="1">
      <c r="A332" s="243"/>
      <c r="B332" s="243"/>
      <c r="C332" s="243"/>
      <c r="D332" s="243"/>
      <c r="E332" s="243"/>
      <c r="F332" s="243"/>
      <c r="G332" s="243"/>
      <c r="H332" s="243"/>
      <c r="I332" s="243"/>
      <c r="J332" s="243"/>
      <c r="K332" s="243"/>
      <c r="L332" s="243"/>
      <c r="M332" s="243"/>
      <c r="N332" s="243"/>
      <c r="O332" s="243"/>
      <c r="P332" s="243"/>
      <c r="Q332" s="243"/>
      <c r="R332" s="243"/>
      <c r="S332" s="243"/>
      <c r="T332" s="243"/>
      <c r="U332" s="243"/>
      <c r="V332" s="243"/>
      <c r="W332" s="243"/>
      <c r="X332" s="243"/>
      <c r="Y332" s="243"/>
      <c r="Z332" s="243"/>
      <c r="AA332" s="243"/>
      <c r="AB332" s="243"/>
      <c r="AC332" s="243"/>
      <c r="AD332" s="243"/>
      <c r="AE332" s="243"/>
      <c r="AF332" s="243"/>
      <c r="AG332" s="243"/>
      <c r="AH332" s="243"/>
      <c r="AI332" s="243"/>
      <c r="AJ332" s="243"/>
      <c r="AK332" s="243"/>
      <c r="AL332" s="243"/>
      <c r="AM332" s="243"/>
      <c r="AN332" s="243"/>
      <c r="AO332" s="243"/>
      <c r="AP332" s="243"/>
      <c r="AQ332" s="243"/>
      <c r="AR332" s="243"/>
      <c r="AS332" s="243"/>
      <c r="AT332" s="243"/>
      <c r="AU332" s="243"/>
      <c r="AV332" s="243"/>
      <c r="AW332" s="243"/>
      <c r="AX332" s="243"/>
      <c r="AY332" s="243"/>
      <c r="AZ332" s="243"/>
      <c r="BA332" s="243"/>
      <c r="BB332" s="243"/>
      <c r="BC332" s="243"/>
      <c r="BD332" s="243"/>
      <c r="BE332" s="243"/>
      <c r="BF332" s="243"/>
      <c r="BG332" s="243"/>
      <c r="BH332" s="243"/>
      <c r="BI332" s="243"/>
      <c r="BJ332" s="243"/>
      <c r="BK332" s="243"/>
      <c r="BL332" s="243"/>
      <c r="BM332" s="243"/>
      <c r="BN332" s="243"/>
      <c r="BO332" s="243"/>
      <c r="BP332" s="243"/>
      <c r="BQ332" s="243"/>
      <c r="BR332" s="243"/>
      <c r="BS332" s="243"/>
      <c r="BT332" s="243"/>
      <c r="BU332" s="243"/>
      <c r="BV332" s="243"/>
      <c r="BW332" s="243"/>
      <c r="BX332" s="243"/>
      <c r="BY332" s="243"/>
      <c r="BZ332" s="243"/>
      <c r="CA332" s="243"/>
      <c r="CB332" s="243"/>
      <c r="CC332" s="243"/>
      <c r="CD332" s="243"/>
      <c r="CE332" s="243"/>
      <c r="CF332" s="243"/>
      <c r="CG332" s="243"/>
      <c r="CH332" s="243"/>
      <c r="CI332" s="243"/>
      <c r="CJ332" s="243"/>
      <c r="CK332" s="243"/>
      <c r="CL332" s="243"/>
    </row>
    <row r="333" spans="1:90" ht="17.25" customHeight="1" hidden="1">
      <c r="A333" s="243"/>
      <c r="B333" s="243"/>
      <c r="C333" s="243"/>
      <c r="D333" s="243"/>
      <c r="E333" s="243"/>
      <c r="F333" s="243"/>
      <c r="G333" s="243"/>
      <c r="H333" s="243"/>
      <c r="I333" s="243"/>
      <c r="J333" s="243"/>
      <c r="K333" s="243"/>
      <c r="L333" s="243"/>
      <c r="M333" s="243"/>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243"/>
      <c r="AL333" s="243"/>
      <c r="AM333" s="243"/>
      <c r="AN333" s="243"/>
      <c r="AO333" s="243"/>
      <c r="AP333" s="243"/>
      <c r="AQ333" s="243"/>
      <c r="AR333" s="243"/>
      <c r="AS333" s="243"/>
      <c r="AT333" s="243"/>
      <c r="AU333" s="243"/>
      <c r="AV333" s="243"/>
      <c r="AW333" s="243"/>
      <c r="AX333" s="243"/>
      <c r="AY333" s="243"/>
      <c r="AZ333" s="243"/>
      <c r="BA333" s="243"/>
      <c r="BB333" s="243"/>
      <c r="BC333" s="243"/>
      <c r="BD333" s="243"/>
      <c r="BE333" s="243"/>
      <c r="BF333" s="243"/>
      <c r="BG333" s="243"/>
      <c r="BH333" s="243"/>
      <c r="BI333" s="243"/>
      <c r="BJ333" s="243"/>
      <c r="BK333" s="243"/>
      <c r="BL333" s="243"/>
      <c r="BM333" s="243"/>
      <c r="BN333" s="243"/>
      <c r="BO333" s="243"/>
      <c r="BP333" s="243"/>
      <c r="BQ333" s="243"/>
      <c r="BR333" s="243"/>
      <c r="BS333" s="243"/>
      <c r="BT333" s="243"/>
      <c r="BU333" s="243"/>
      <c r="BV333" s="243"/>
      <c r="BW333" s="243"/>
      <c r="BX333" s="243"/>
      <c r="BY333" s="243"/>
      <c r="BZ333" s="243"/>
      <c r="CA333" s="243"/>
      <c r="CB333" s="243"/>
      <c r="CC333" s="243"/>
      <c r="CD333" s="243"/>
      <c r="CE333" s="243"/>
      <c r="CF333" s="243"/>
      <c r="CG333" s="243"/>
      <c r="CH333" s="243"/>
      <c r="CI333" s="243"/>
      <c r="CJ333" s="243"/>
      <c r="CK333" s="243"/>
      <c r="CL333" s="243"/>
    </row>
    <row r="334" spans="1:90" ht="17.25" customHeight="1" hidden="1">
      <c r="A334" s="243"/>
      <c r="B334" s="243"/>
      <c r="C334" s="243"/>
      <c r="D334" s="243"/>
      <c r="E334" s="243"/>
      <c r="F334" s="243"/>
      <c r="G334" s="243"/>
      <c r="H334" s="243"/>
      <c r="I334" s="243"/>
      <c r="J334" s="243"/>
      <c r="K334" s="243"/>
      <c r="L334" s="243"/>
      <c r="M334" s="243"/>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243"/>
      <c r="AL334" s="243"/>
      <c r="AM334" s="243"/>
      <c r="AN334" s="243"/>
      <c r="AO334" s="243"/>
      <c r="AP334" s="243"/>
      <c r="AQ334" s="243"/>
      <c r="AR334" s="243"/>
      <c r="AS334" s="243"/>
      <c r="AT334" s="243"/>
      <c r="AU334" s="243"/>
      <c r="AV334" s="243"/>
      <c r="AW334" s="243"/>
      <c r="AX334" s="243"/>
      <c r="AY334" s="243"/>
      <c r="AZ334" s="243"/>
      <c r="BA334" s="243"/>
      <c r="BB334" s="243"/>
      <c r="BC334" s="243"/>
      <c r="BD334" s="243"/>
      <c r="BE334" s="243"/>
      <c r="BF334" s="243"/>
      <c r="BG334" s="243"/>
      <c r="BH334" s="243"/>
      <c r="BI334" s="243"/>
      <c r="BJ334" s="243"/>
      <c r="BK334" s="243"/>
      <c r="BL334" s="243"/>
      <c r="BM334" s="243"/>
      <c r="BN334" s="243"/>
      <c r="BO334" s="243"/>
      <c r="BP334" s="243"/>
      <c r="BQ334" s="243"/>
      <c r="BR334" s="243"/>
      <c r="BS334" s="243"/>
      <c r="BT334" s="243"/>
      <c r="BU334" s="243"/>
      <c r="BV334" s="243"/>
      <c r="BW334" s="243"/>
      <c r="BX334" s="243"/>
      <c r="BY334" s="243"/>
      <c r="BZ334" s="243"/>
      <c r="CA334" s="243"/>
      <c r="CB334" s="243"/>
      <c r="CC334" s="243"/>
      <c r="CD334" s="243"/>
      <c r="CE334" s="243"/>
      <c r="CF334" s="243"/>
      <c r="CG334" s="243"/>
      <c r="CH334" s="243"/>
      <c r="CI334" s="243"/>
      <c r="CJ334" s="243"/>
      <c r="CK334" s="243"/>
      <c r="CL334" s="243"/>
    </row>
    <row r="335" spans="1:90" ht="17.25" customHeight="1" hidden="1">
      <c r="A335" s="243"/>
      <c r="B335" s="243"/>
      <c r="C335" s="243"/>
      <c r="D335" s="243"/>
      <c r="E335" s="243"/>
      <c r="F335" s="243"/>
      <c r="G335" s="243"/>
      <c r="H335" s="243"/>
      <c r="I335" s="243"/>
      <c r="J335" s="243"/>
      <c r="K335" s="243"/>
      <c r="L335" s="243"/>
      <c r="M335" s="243"/>
      <c r="N335" s="243"/>
      <c r="O335" s="243"/>
      <c r="P335" s="243"/>
      <c r="Q335" s="243"/>
      <c r="R335" s="243"/>
      <c r="S335" s="243"/>
      <c r="T335" s="243"/>
      <c r="U335" s="243"/>
      <c r="V335" s="243"/>
      <c r="W335" s="243"/>
      <c r="X335" s="243"/>
      <c r="Y335" s="243"/>
      <c r="Z335" s="243"/>
      <c r="AA335" s="243"/>
      <c r="AB335" s="243"/>
      <c r="AC335" s="243"/>
      <c r="AD335" s="243"/>
      <c r="AE335" s="243"/>
      <c r="AF335" s="243"/>
      <c r="AG335" s="243"/>
      <c r="AH335" s="243"/>
      <c r="AI335" s="243"/>
      <c r="AJ335" s="243"/>
      <c r="AK335" s="243"/>
      <c r="AL335" s="243"/>
      <c r="AM335" s="243"/>
      <c r="AN335" s="243"/>
      <c r="AO335" s="243"/>
      <c r="AP335" s="243"/>
      <c r="AQ335" s="243"/>
      <c r="AR335" s="243"/>
      <c r="AS335" s="243"/>
      <c r="AT335" s="243"/>
      <c r="AU335" s="243"/>
      <c r="AV335" s="243"/>
      <c r="AW335" s="243"/>
      <c r="AX335" s="243"/>
      <c r="AY335" s="243"/>
      <c r="AZ335" s="243"/>
      <c r="BA335" s="243"/>
      <c r="BB335" s="243"/>
      <c r="BC335" s="243"/>
      <c r="BD335" s="243"/>
      <c r="BE335" s="243"/>
      <c r="BF335" s="243"/>
      <c r="BG335" s="243"/>
      <c r="BH335" s="243"/>
      <c r="BI335" s="243"/>
      <c r="BJ335" s="243"/>
      <c r="BK335" s="243"/>
      <c r="BL335" s="243"/>
      <c r="BM335" s="243"/>
      <c r="BN335" s="243"/>
      <c r="BO335" s="243"/>
      <c r="BP335" s="243"/>
      <c r="BQ335" s="243"/>
      <c r="BR335" s="243"/>
      <c r="BS335" s="243"/>
      <c r="BT335" s="243"/>
      <c r="BU335" s="243"/>
      <c r="BV335" s="243"/>
      <c r="BW335" s="243"/>
      <c r="BX335" s="243"/>
      <c r="BY335" s="243"/>
      <c r="BZ335" s="243"/>
      <c r="CA335" s="243"/>
      <c r="CB335" s="243"/>
      <c r="CC335" s="243"/>
      <c r="CD335" s="243"/>
      <c r="CE335" s="243"/>
      <c r="CF335" s="243"/>
      <c r="CG335" s="243"/>
      <c r="CH335" s="243"/>
      <c r="CI335" s="243"/>
      <c r="CJ335" s="243"/>
      <c r="CK335" s="243"/>
      <c r="CL335" s="243"/>
    </row>
    <row r="336" spans="1:90" ht="17.25" customHeight="1" hidden="1">
      <c r="A336" s="243"/>
      <c r="B336" s="243"/>
      <c r="C336" s="243"/>
      <c r="D336" s="243"/>
      <c r="E336" s="243"/>
      <c r="F336" s="243"/>
      <c r="G336" s="243"/>
      <c r="H336" s="243"/>
      <c r="I336" s="243"/>
      <c r="J336" s="243"/>
      <c r="K336" s="243"/>
      <c r="L336" s="243"/>
      <c r="M336" s="243"/>
      <c r="N336" s="243"/>
      <c r="O336" s="243"/>
      <c r="P336" s="243"/>
      <c r="Q336" s="243"/>
      <c r="R336" s="243"/>
      <c r="S336" s="243"/>
      <c r="T336" s="243"/>
      <c r="U336" s="243"/>
      <c r="V336" s="243"/>
      <c r="W336" s="243"/>
      <c r="X336" s="243"/>
      <c r="Y336" s="243"/>
      <c r="Z336" s="243"/>
      <c r="AA336" s="243"/>
      <c r="AB336" s="243"/>
      <c r="AC336" s="243"/>
      <c r="AD336" s="243"/>
      <c r="AE336" s="243"/>
      <c r="AF336" s="243"/>
      <c r="AG336" s="243"/>
      <c r="AH336" s="243"/>
      <c r="AI336" s="243"/>
      <c r="AJ336" s="243"/>
      <c r="AK336" s="243"/>
      <c r="AL336" s="243"/>
      <c r="AM336" s="243"/>
      <c r="AN336" s="243"/>
      <c r="AO336" s="243"/>
      <c r="AP336" s="243"/>
      <c r="AQ336" s="243"/>
      <c r="AR336" s="243"/>
      <c r="AS336" s="243"/>
      <c r="AT336" s="243"/>
      <c r="AU336" s="243"/>
      <c r="AV336" s="243"/>
      <c r="AW336" s="243"/>
      <c r="AX336" s="243"/>
      <c r="AY336" s="243"/>
      <c r="AZ336" s="243"/>
      <c r="BA336" s="243"/>
      <c r="BB336" s="243"/>
      <c r="BC336" s="243"/>
      <c r="BD336" s="243"/>
      <c r="BE336" s="243"/>
      <c r="BF336" s="243"/>
      <c r="BG336" s="243"/>
      <c r="BH336" s="243"/>
      <c r="BI336" s="243"/>
      <c r="BJ336" s="243"/>
      <c r="BK336" s="243"/>
      <c r="BL336" s="243"/>
      <c r="BM336" s="243"/>
      <c r="BN336" s="243"/>
      <c r="BO336" s="243"/>
      <c r="BP336" s="243"/>
      <c r="BQ336" s="243"/>
      <c r="BR336" s="243"/>
      <c r="BS336" s="243"/>
      <c r="BT336" s="243"/>
      <c r="BU336" s="243"/>
      <c r="BV336" s="243"/>
      <c r="BW336" s="243"/>
      <c r="BX336" s="243"/>
      <c r="BY336" s="243"/>
      <c r="BZ336" s="243"/>
      <c r="CA336" s="243"/>
      <c r="CB336" s="243"/>
      <c r="CC336" s="243"/>
      <c r="CD336" s="243"/>
      <c r="CE336" s="243"/>
      <c r="CF336" s="243"/>
      <c r="CG336" s="243"/>
      <c r="CH336" s="243"/>
      <c r="CI336" s="243"/>
      <c r="CJ336" s="243"/>
      <c r="CK336" s="243"/>
      <c r="CL336" s="243"/>
    </row>
    <row r="337" spans="1:90" ht="17.25" customHeight="1" hidden="1">
      <c r="A337" s="243"/>
      <c r="B337" s="243"/>
      <c r="C337" s="243"/>
      <c r="D337" s="243"/>
      <c r="E337" s="243"/>
      <c r="F337" s="243"/>
      <c r="G337" s="243"/>
      <c r="H337" s="243"/>
      <c r="I337" s="243"/>
      <c r="J337" s="243"/>
      <c r="K337" s="243"/>
      <c r="L337" s="243"/>
      <c r="M337" s="243"/>
      <c r="N337" s="243"/>
      <c r="O337" s="243"/>
      <c r="P337" s="243"/>
      <c r="Q337" s="243"/>
      <c r="R337" s="243"/>
      <c r="S337" s="243"/>
      <c r="T337" s="243"/>
      <c r="U337" s="243"/>
      <c r="V337" s="243"/>
      <c r="W337" s="243"/>
      <c r="X337" s="243"/>
      <c r="Y337" s="243"/>
      <c r="Z337" s="243"/>
      <c r="AA337" s="243"/>
      <c r="AB337" s="243"/>
      <c r="AC337" s="243"/>
      <c r="AD337" s="243"/>
      <c r="AE337" s="243"/>
      <c r="AF337" s="243"/>
      <c r="AG337" s="243"/>
      <c r="AH337" s="243"/>
      <c r="AI337" s="243"/>
      <c r="AJ337" s="243"/>
      <c r="AK337" s="243"/>
      <c r="AL337" s="243"/>
      <c r="AM337" s="243"/>
      <c r="AN337" s="243"/>
      <c r="AO337" s="243"/>
      <c r="AP337" s="243"/>
      <c r="AQ337" s="243"/>
      <c r="AR337" s="243"/>
      <c r="AS337" s="243"/>
      <c r="AT337" s="243"/>
      <c r="AU337" s="243"/>
      <c r="AV337" s="243"/>
      <c r="AW337" s="243"/>
      <c r="AX337" s="243"/>
      <c r="AY337" s="243"/>
      <c r="AZ337" s="243"/>
      <c r="BA337" s="243"/>
      <c r="BB337" s="243"/>
      <c r="BC337" s="243"/>
      <c r="BD337" s="243"/>
      <c r="BE337" s="243"/>
      <c r="BF337" s="243"/>
      <c r="BG337" s="243"/>
      <c r="BH337" s="243"/>
      <c r="BI337" s="243"/>
      <c r="BJ337" s="243"/>
      <c r="BK337" s="243"/>
      <c r="BL337" s="243"/>
      <c r="BM337" s="243"/>
      <c r="BN337" s="243"/>
      <c r="BO337" s="243"/>
      <c r="BP337" s="243"/>
      <c r="BQ337" s="243"/>
      <c r="BR337" s="243"/>
      <c r="BS337" s="243"/>
      <c r="BT337" s="243"/>
      <c r="BU337" s="243"/>
      <c r="BV337" s="243"/>
      <c r="BW337" s="243"/>
      <c r="BX337" s="243"/>
      <c r="BY337" s="243"/>
      <c r="BZ337" s="243"/>
      <c r="CA337" s="243"/>
      <c r="CB337" s="243"/>
      <c r="CC337" s="243"/>
      <c r="CD337" s="243"/>
      <c r="CE337" s="243"/>
      <c r="CF337" s="243"/>
      <c r="CG337" s="243"/>
      <c r="CH337" s="243"/>
      <c r="CI337" s="243"/>
      <c r="CJ337" s="243"/>
      <c r="CK337" s="243"/>
      <c r="CL337" s="243"/>
    </row>
    <row r="338" spans="1:90" ht="17.25" customHeight="1" hidden="1">
      <c r="A338" s="243"/>
      <c r="B338" s="243"/>
      <c r="C338" s="243"/>
      <c r="D338" s="243"/>
      <c r="E338" s="243"/>
      <c r="F338" s="243"/>
      <c r="G338" s="243"/>
      <c r="H338" s="243"/>
      <c r="I338" s="243"/>
      <c r="J338" s="243"/>
      <c r="K338" s="243"/>
      <c r="L338" s="243"/>
      <c r="M338" s="243"/>
      <c r="N338" s="243"/>
      <c r="O338" s="243"/>
      <c r="P338" s="243"/>
      <c r="Q338" s="243"/>
      <c r="R338" s="243"/>
      <c r="S338" s="243"/>
      <c r="T338" s="243"/>
      <c r="U338" s="243"/>
      <c r="V338" s="243"/>
      <c r="W338" s="243"/>
      <c r="X338" s="243"/>
      <c r="Y338" s="243"/>
      <c r="Z338" s="243"/>
      <c r="AA338" s="243"/>
      <c r="AB338" s="243"/>
      <c r="AC338" s="243"/>
      <c r="AD338" s="243"/>
      <c r="AE338" s="243"/>
      <c r="AF338" s="243"/>
      <c r="AG338" s="243"/>
      <c r="AH338" s="243"/>
      <c r="AI338" s="243"/>
      <c r="AJ338" s="243"/>
      <c r="AK338" s="243"/>
      <c r="AL338" s="243"/>
      <c r="AM338" s="243"/>
      <c r="AN338" s="243"/>
      <c r="AO338" s="243"/>
      <c r="AP338" s="243"/>
      <c r="AQ338" s="243"/>
      <c r="AR338" s="243"/>
      <c r="AS338" s="243"/>
      <c r="AT338" s="243"/>
      <c r="AU338" s="243"/>
      <c r="AV338" s="243"/>
      <c r="AW338" s="243"/>
      <c r="AX338" s="243"/>
      <c r="AY338" s="243"/>
      <c r="AZ338" s="243"/>
      <c r="BA338" s="243"/>
      <c r="BB338" s="243"/>
      <c r="BC338" s="243"/>
      <c r="BD338" s="243"/>
      <c r="BE338" s="243"/>
      <c r="BF338" s="243"/>
      <c r="BG338" s="243"/>
      <c r="BH338" s="243"/>
      <c r="BI338" s="243"/>
      <c r="BJ338" s="243"/>
      <c r="BK338" s="243"/>
      <c r="BL338" s="243"/>
      <c r="BM338" s="243"/>
      <c r="BN338" s="243"/>
      <c r="BO338" s="243"/>
      <c r="BP338" s="243"/>
      <c r="BQ338" s="243"/>
      <c r="BR338" s="243"/>
      <c r="BS338" s="243"/>
      <c r="BT338" s="243"/>
      <c r="BU338" s="243"/>
      <c r="BV338" s="243"/>
      <c r="BW338" s="243"/>
      <c r="BX338" s="243"/>
      <c r="BY338" s="243"/>
      <c r="BZ338" s="243"/>
      <c r="CA338" s="243"/>
      <c r="CB338" s="243"/>
      <c r="CC338" s="243"/>
      <c r="CD338" s="243"/>
      <c r="CE338" s="243"/>
      <c r="CF338" s="243"/>
      <c r="CG338" s="243"/>
      <c r="CH338" s="243"/>
      <c r="CI338" s="243"/>
      <c r="CJ338" s="243"/>
      <c r="CK338" s="243"/>
      <c r="CL338" s="243"/>
    </row>
    <row r="339" spans="1:90" ht="17.25" customHeight="1" hidden="1">
      <c r="A339" s="243"/>
      <c r="B339" s="243"/>
      <c r="C339" s="243"/>
      <c r="D339" s="243"/>
      <c r="E339" s="243"/>
      <c r="F339" s="243"/>
      <c r="G339" s="243"/>
      <c r="H339" s="243"/>
      <c r="I339" s="243"/>
      <c r="J339" s="243"/>
      <c r="K339" s="243"/>
      <c r="L339" s="243"/>
      <c r="M339" s="243"/>
      <c r="N339" s="243"/>
      <c r="O339" s="243"/>
      <c r="P339" s="243"/>
      <c r="Q339" s="243"/>
      <c r="R339" s="243"/>
      <c r="S339" s="243"/>
      <c r="T339" s="243"/>
      <c r="U339" s="243"/>
      <c r="V339" s="243"/>
      <c r="W339" s="243"/>
      <c r="X339" s="243"/>
      <c r="Y339" s="243"/>
      <c r="Z339" s="243"/>
      <c r="AA339" s="243"/>
      <c r="AB339" s="243"/>
      <c r="AC339" s="243"/>
      <c r="AD339" s="243"/>
      <c r="AE339" s="243"/>
      <c r="AF339" s="243"/>
      <c r="AG339" s="243"/>
      <c r="AH339" s="243"/>
      <c r="AI339" s="243"/>
      <c r="AJ339" s="243"/>
      <c r="AK339" s="243"/>
      <c r="AL339" s="243"/>
      <c r="AM339" s="243"/>
      <c r="AN339" s="243"/>
      <c r="AO339" s="243"/>
      <c r="AP339" s="243"/>
      <c r="AQ339" s="243"/>
      <c r="AR339" s="243"/>
      <c r="AS339" s="243"/>
      <c r="AT339" s="243"/>
      <c r="AU339" s="243"/>
      <c r="AV339" s="243"/>
      <c r="AW339" s="243"/>
      <c r="AX339" s="243"/>
      <c r="AY339" s="243"/>
      <c r="AZ339" s="243"/>
      <c r="BA339" s="243"/>
      <c r="BB339" s="243"/>
      <c r="BC339" s="243"/>
      <c r="BD339" s="243"/>
      <c r="BE339" s="243"/>
      <c r="BF339" s="243"/>
      <c r="BG339" s="243"/>
      <c r="BH339" s="243"/>
      <c r="BI339" s="243"/>
      <c r="BJ339" s="243"/>
      <c r="BK339" s="243"/>
      <c r="BL339" s="243"/>
      <c r="BM339" s="243"/>
      <c r="BN339" s="243"/>
      <c r="BO339" s="243"/>
      <c r="BP339" s="243"/>
      <c r="BQ339" s="243"/>
      <c r="BR339" s="243"/>
      <c r="BS339" s="243"/>
      <c r="BT339" s="243"/>
      <c r="BU339" s="243"/>
      <c r="BV339" s="243"/>
      <c r="BW339" s="243"/>
      <c r="BX339" s="243"/>
      <c r="BY339" s="243"/>
      <c r="BZ339" s="243"/>
      <c r="CA339" s="243"/>
      <c r="CB339" s="243"/>
      <c r="CC339" s="243"/>
      <c r="CD339" s="243"/>
      <c r="CE339" s="243"/>
      <c r="CF339" s="243"/>
      <c r="CG339" s="243"/>
      <c r="CH339" s="243"/>
      <c r="CI339" s="243"/>
      <c r="CJ339" s="243"/>
      <c r="CK339" s="243"/>
      <c r="CL339" s="243"/>
    </row>
    <row r="340" spans="1:90" ht="17.25" customHeight="1" hidden="1">
      <c r="A340" s="243"/>
      <c r="B340" s="243"/>
      <c r="C340" s="243"/>
      <c r="D340" s="243"/>
      <c r="E340" s="243"/>
      <c r="F340" s="243"/>
      <c r="G340" s="243"/>
      <c r="H340" s="243"/>
      <c r="I340" s="243"/>
      <c r="J340" s="243"/>
      <c r="K340" s="243"/>
      <c r="L340" s="243"/>
      <c r="M340" s="243"/>
      <c r="N340" s="243"/>
      <c r="O340" s="243"/>
      <c r="P340" s="243"/>
      <c r="Q340" s="243"/>
      <c r="R340" s="243"/>
      <c r="S340" s="243"/>
      <c r="T340" s="243"/>
      <c r="U340" s="243"/>
      <c r="V340" s="243"/>
      <c r="W340" s="243"/>
      <c r="X340" s="243"/>
      <c r="Y340" s="243"/>
      <c r="Z340" s="243"/>
      <c r="AA340" s="243"/>
      <c r="AB340" s="243"/>
      <c r="AC340" s="243"/>
      <c r="AD340" s="243"/>
      <c r="AE340" s="243"/>
      <c r="AF340" s="243"/>
      <c r="AG340" s="243"/>
      <c r="AH340" s="243"/>
      <c r="AI340" s="243"/>
      <c r="AJ340" s="243"/>
      <c r="AK340" s="243"/>
      <c r="AL340" s="243"/>
      <c r="AM340" s="243"/>
      <c r="AN340" s="243"/>
      <c r="AO340" s="243"/>
      <c r="AP340" s="243"/>
      <c r="AQ340" s="243"/>
      <c r="AR340" s="243"/>
      <c r="AS340" s="243"/>
      <c r="AT340" s="243"/>
      <c r="AU340" s="243"/>
      <c r="AV340" s="243"/>
      <c r="AW340" s="243"/>
      <c r="AX340" s="243"/>
      <c r="AY340" s="243"/>
      <c r="AZ340" s="243"/>
      <c r="BA340" s="243"/>
      <c r="BB340" s="243"/>
      <c r="BC340" s="243"/>
      <c r="BD340" s="243"/>
      <c r="BE340" s="243"/>
      <c r="BF340" s="243"/>
      <c r="BG340" s="243"/>
      <c r="BH340" s="243"/>
      <c r="BI340" s="243"/>
      <c r="BJ340" s="243"/>
      <c r="BK340" s="243"/>
      <c r="BL340" s="243"/>
      <c r="BM340" s="243"/>
      <c r="BN340" s="243"/>
      <c r="BO340" s="243"/>
      <c r="BP340" s="243"/>
      <c r="BQ340" s="243"/>
      <c r="BR340" s="243"/>
      <c r="BS340" s="243"/>
      <c r="BT340" s="243"/>
      <c r="BU340" s="243"/>
      <c r="BV340" s="243"/>
      <c r="BW340" s="243"/>
      <c r="BX340" s="243"/>
      <c r="BY340" s="243"/>
      <c r="BZ340" s="243"/>
      <c r="CA340" s="243"/>
      <c r="CB340" s="243"/>
      <c r="CC340" s="243"/>
      <c r="CD340" s="243"/>
      <c r="CE340" s="243"/>
      <c r="CF340" s="243"/>
      <c r="CG340" s="243"/>
      <c r="CH340" s="243"/>
      <c r="CI340" s="243"/>
      <c r="CJ340" s="243"/>
      <c r="CK340" s="243"/>
      <c r="CL340" s="243"/>
    </row>
    <row r="341" spans="1:90" ht="17.25" customHeight="1" hidden="1">
      <c r="A341" s="243"/>
      <c r="B341" s="243"/>
      <c r="C341" s="243"/>
      <c r="D341" s="243"/>
      <c r="E341" s="243"/>
      <c r="F341" s="243"/>
      <c r="G341" s="243"/>
      <c r="H341" s="243"/>
      <c r="I341" s="243"/>
      <c r="J341" s="243"/>
      <c r="K341" s="243"/>
      <c r="L341" s="243"/>
      <c r="M341" s="243"/>
      <c r="N341" s="243"/>
      <c r="O341" s="243"/>
      <c r="P341" s="243"/>
      <c r="Q341" s="243"/>
      <c r="R341" s="243"/>
      <c r="S341" s="243"/>
      <c r="T341" s="243"/>
      <c r="U341" s="243"/>
      <c r="V341" s="243"/>
      <c r="W341" s="243"/>
      <c r="X341" s="243"/>
      <c r="Y341" s="243"/>
      <c r="Z341" s="243"/>
      <c r="AA341" s="243"/>
      <c r="AB341" s="243"/>
      <c r="AC341" s="243"/>
      <c r="AD341" s="243"/>
      <c r="AE341" s="243"/>
      <c r="AF341" s="243"/>
      <c r="AG341" s="243"/>
      <c r="AH341" s="243"/>
      <c r="AI341" s="243"/>
      <c r="AJ341" s="243"/>
      <c r="AK341" s="243"/>
      <c r="AL341" s="243"/>
      <c r="AM341" s="243"/>
      <c r="AN341" s="243"/>
      <c r="AO341" s="243"/>
      <c r="AP341" s="243"/>
      <c r="AQ341" s="243"/>
      <c r="AR341" s="243"/>
      <c r="AS341" s="243"/>
      <c r="AT341" s="243"/>
      <c r="AU341" s="243"/>
      <c r="AV341" s="243"/>
      <c r="AW341" s="243"/>
      <c r="AX341" s="243"/>
      <c r="AY341" s="243"/>
      <c r="AZ341" s="243"/>
      <c r="BA341" s="243"/>
      <c r="BB341" s="243"/>
      <c r="BC341" s="243"/>
      <c r="BD341" s="243"/>
      <c r="BE341" s="243"/>
      <c r="BF341" s="243"/>
      <c r="BG341" s="243"/>
      <c r="BH341" s="243"/>
      <c r="BI341" s="243"/>
      <c r="BJ341" s="243"/>
      <c r="BK341" s="243"/>
      <c r="BL341" s="243"/>
      <c r="BM341" s="243"/>
      <c r="BN341" s="243"/>
      <c r="BO341" s="243"/>
      <c r="BP341" s="243"/>
      <c r="BQ341" s="243"/>
      <c r="BR341" s="243"/>
      <c r="BS341" s="243"/>
      <c r="BT341" s="243"/>
      <c r="BU341" s="243"/>
      <c r="BV341" s="243"/>
      <c r="BW341" s="243"/>
      <c r="BX341" s="243"/>
      <c r="BY341" s="243"/>
      <c r="BZ341" s="243"/>
      <c r="CA341" s="243"/>
      <c r="CB341" s="243"/>
      <c r="CC341" s="243"/>
      <c r="CD341" s="243"/>
      <c r="CE341" s="243"/>
      <c r="CF341" s="243"/>
      <c r="CG341" s="243"/>
      <c r="CH341" s="243"/>
      <c r="CI341" s="243"/>
      <c r="CJ341" s="243"/>
      <c r="CK341" s="243"/>
      <c r="CL341" s="243"/>
    </row>
    <row r="342" spans="1:90" ht="17.25" customHeight="1" hidden="1">
      <c r="A342" s="243"/>
      <c r="B342" s="243"/>
      <c r="C342" s="243"/>
      <c r="D342" s="243"/>
      <c r="E342" s="243"/>
      <c r="F342" s="243"/>
      <c r="G342" s="243"/>
      <c r="H342" s="243"/>
      <c r="I342" s="243"/>
      <c r="J342" s="243"/>
      <c r="K342" s="243"/>
      <c r="L342" s="243"/>
      <c r="M342" s="243"/>
      <c r="N342" s="243"/>
      <c r="O342" s="243"/>
      <c r="P342" s="243"/>
      <c r="Q342" s="243"/>
      <c r="R342" s="243"/>
      <c r="S342" s="243"/>
      <c r="T342" s="243"/>
      <c r="U342" s="243"/>
      <c r="V342" s="243"/>
      <c r="W342" s="243"/>
      <c r="X342" s="243"/>
      <c r="Y342" s="243"/>
      <c r="Z342" s="243"/>
      <c r="AA342" s="243"/>
      <c r="AB342" s="243"/>
      <c r="AC342" s="243"/>
      <c r="AD342" s="243"/>
      <c r="AE342" s="243"/>
      <c r="AF342" s="243"/>
      <c r="AG342" s="243"/>
      <c r="AH342" s="243"/>
      <c r="AI342" s="243"/>
      <c r="AJ342" s="243"/>
      <c r="AK342" s="243"/>
      <c r="AL342" s="243"/>
      <c r="AM342" s="243"/>
      <c r="AN342" s="243"/>
      <c r="AO342" s="243"/>
      <c r="AP342" s="243"/>
      <c r="AQ342" s="243"/>
      <c r="AR342" s="243"/>
      <c r="AS342" s="243"/>
      <c r="AT342" s="243"/>
      <c r="AU342" s="243"/>
      <c r="AV342" s="243"/>
      <c r="AW342" s="243"/>
      <c r="AX342" s="243"/>
      <c r="AY342" s="243"/>
      <c r="AZ342" s="243"/>
      <c r="BA342" s="243"/>
      <c r="BB342" s="243"/>
      <c r="BC342" s="243"/>
      <c r="BD342" s="243"/>
      <c r="BE342" s="243"/>
      <c r="BF342" s="243"/>
      <c r="BG342" s="243"/>
      <c r="BH342" s="243"/>
      <c r="BI342" s="243"/>
      <c r="BJ342" s="243"/>
      <c r="BK342" s="243"/>
      <c r="BL342" s="243"/>
      <c r="BM342" s="243"/>
      <c r="BN342" s="243"/>
      <c r="BO342" s="243"/>
      <c r="BP342" s="243"/>
      <c r="BQ342" s="243"/>
      <c r="BR342" s="243"/>
      <c r="BS342" s="243"/>
      <c r="BT342" s="243"/>
      <c r="BU342" s="243"/>
      <c r="BV342" s="243"/>
      <c r="BW342" s="243"/>
      <c r="BX342" s="243"/>
      <c r="BY342" s="243"/>
      <c r="BZ342" s="243"/>
      <c r="CA342" s="243"/>
      <c r="CB342" s="243"/>
      <c r="CC342" s="243"/>
      <c r="CD342" s="243"/>
      <c r="CE342" s="243"/>
      <c r="CF342" s="243"/>
      <c r="CG342" s="243"/>
      <c r="CH342" s="243"/>
      <c r="CI342" s="243"/>
      <c r="CJ342" s="243"/>
      <c r="CK342" s="243"/>
      <c r="CL342" s="243"/>
    </row>
    <row r="343" spans="1:90" ht="17.25" customHeight="1" hidden="1">
      <c r="A343" s="243"/>
      <c r="B343" s="243"/>
      <c r="C343" s="243"/>
      <c r="D343" s="243"/>
      <c r="E343" s="243"/>
      <c r="F343" s="243"/>
      <c r="G343" s="243"/>
      <c r="H343" s="243"/>
      <c r="I343" s="243"/>
      <c r="J343" s="243"/>
      <c r="K343" s="243"/>
      <c r="L343" s="243"/>
      <c r="M343" s="243"/>
      <c r="N343" s="243"/>
      <c r="O343" s="243"/>
      <c r="P343" s="243"/>
      <c r="Q343" s="243"/>
      <c r="R343" s="243"/>
      <c r="S343" s="243"/>
      <c r="T343" s="243"/>
      <c r="U343" s="243"/>
      <c r="V343" s="243"/>
      <c r="W343" s="243"/>
      <c r="X343" s="243"/>
      <c r="Y343" s="243"/>
      <c r="Z343" s="243"/>
      <c r="AA343" s="243"/>
      <c r="AB343" s="243"/>
      <c r="AC343" s="243"/>
      <c r="AD343" s="243"/>
      <c r="AE343" s="243"/>
      <c r="AF343" s="243"/>
      <c r="AG343" s="243"/>
      <c r="AH343" s="243"/>
      <c r="AI343" s="243"/>
      <c r="AJ343" s="243"/>
      <c r="AK343" s="243"/>
      <c r="AL343" s="243"/>
      <c r="AM343" s="243"/>
      <c r="AN343" s="243"/>
      <c r="AO343" s="243"/>
      <c r="AP343" s="243"/>
      <c r="AQ343" s="243"/>
      <c r="AR343" s="243"/>
      <c r="AS343" s="243"/>
      <c r="AT343" s="243"/>
      <c r="AU343" s="243"/>
      <c r="AV343" s="243"/>
      <c r="AW343" s="243"/>
      <c r="AX343" s="243"/>
      <c r="AY343" s="243"/>
      <c r="AZ343" s="243"/>
      <c r="BA343" s="243"/>
      <c r="BB343" s="243"/>
      <c r="BC343" s="243"/>
      <c r="BD343" s="243"/>
      <c r="BE343" s="243"/>
      <c r="BF343" s="243"/>
      <c r="BG343" s="243"/>
      <c r="BH343" s="243"/>
      <c r="BI343" s="243"/>
      <c r="BJ343" s="243"/>
      <c r="BK343" s="243"/>
      <c r="BL343" s="243"/>
      <c r="BM343" s="243"/>
      <c r="BN343" s="243"/>
      <c r="BO343" s="243"/>
      <c r="BP343" s="243"/>
      <c r="BQ343" s="243"/>
      <c r="BR343" s="243"/>
      <c r="BS343" s="243"/>
      <c r="BT343" s="243"/>
      <c r="BU343" s="243"/>
      <c r="BV343" s="243"/>
      <c r="BW343" s="243"/>
      <c r="BX343" s="243"/>
      <c r="BY343" s="243"/>
      <c r="BZ343" s="243"/>
      <c r="CA343" s="243"/>
      <c r="CB343" s="243"/>
      <c r="CC343" s="243"/>
      <c r="CD343" s="243"/>
      <c r="CE343" s="243"/>
      <c r="CF343" s="243"/>
      <c r="CG343" s="243"/>
      <c r="CH343" s="243"/>
      <c r="CI343" s="243"/>
      <c r="CJ343" s="243"/>
      <c r="CK343" s="243"/>
      <c r="CL343" s="243"/>
    </row>
    <row r="344" spans="1:90" ht="17.25" customHeight="1" hidden="1">
      <c r="A344" s="243"/>
      <c r="B344" s="243"/>
      <c r="C344" s="243"/>
      <c r="D344" s="243"/>
      <c r="E344" s="243"/>
      <c r="F344" s="243"/>
      <c r="G344" s="243"/>
      <c r="H344" s="243"/>
      <c r="I344" s="243"/>
      <c r="J344" s="243"/>
      <c r="K344" s="243"/>
      <c r="L344" s="243"/>
      <c r="M344" s="243"/>
      <c r="N344" s="243"/>
      <c r="O344" s="243"/>
      <c r="P344" s="243"/>
      <c r="Q344" s="243"/>
      <c r="R344" s="243"/>
      <c r="S344" s="243"/>
      <c r="T344" s="243"/>
      <c r="U344" s="243"/>
      <c r="V344" s="243"/>
      <c r="W344" s="243"/>
      <c r="X344" s="243"/>
      <c r="Y344" s="243"/>
      <c r="Z344" s="243"/>
      <c r="AA344" s="243"/>
      <c r="AB344" s="243"/>
      <c r="AC344" s="243"/>
      <c r="AD344" s="243"/>
      <c r="AE344" s="243"/>
      <c r="AF344" s="243"/>
      <c r="AG344" s="243"/>
      <c r="AH344" s="243"/>
      <c r="AI344" s="243"/>
      <c r="AJ344" s="243"/>
      <c r="AK344" s="243"/>
      <c r="AL344" s="243"/>
      <c r="AM344" s="243"/>
      <c r="AN344" s="243"/>
      <c r="AO344" s="243"/>
      <c r="AP344" s="243"/>
      <c r="AQ344" s="243"/>
      <c r="AR344" s="243"/>
      <c r="AS344" s="243"/>
      <c r="AT344" s="243"/>
      <c r="AU344" s="243"/>
      <c r="AV344" s="243"/>
      <c r="AW344" s="243"/>
      <c r="AX344" s="243"/>
      <c r="AY344" s="243"/>
      <c r="AZ344" s="243"/>
      <c r="BA344" s="243"/>
      <c r="BB344" s="243"/>
      <c r="BC344" s="243"/>
      <c r="BD344" s="243"/>
      <c r="BE344" s="243"/>
      <c r="BF344" s="243"/>
      <c r="BG344" s="243"/>
      <c r="BH344" s="243"/>
      <c r="BI344" s="243"/>
      <c r="BJ344" s="243"/>
      <c r="BK344" s="243"/>
      <c r="BL344" s="243"/>
      <c r="BM344" s="243"/>
      <c r="BN344" s="243"/>
      <c r="BO344" s="243"/>
      <c r="BP344" s="243"/>
      <c r="BQ344" s="243"/>
      <c r="BR344" s="243"/>
      <c r="BS344" s="243"/>
      <c r="BT344" s="243"/>
      <c r="BU344" s="243"/>
      <c r="BV344" s="243"/>
      <c r="BW344" s="243"/>
      <c r="BX344" s="243"/>
      <c r="BY344" s="243"/>
      <c r="BZ344" s="243"/>
      <c r="CA344" s="243"/>
      <c r="CB344" s="243"/>
      <c r="CC344" s="243"/>
      <c r="CD344" s="243"/>
      <c r="CE344" s="243"/>
      <c r="CF344" s="243"/>
      <c r="CG344" s="243"/>
      <c r="CH344" s="243"/>
      <c r="CI344" s="243"/>
      <c r="CJ344" s="243"/>
      <c r="CK344" s="243"/>
      <c r="CL344" s="243"/>
    </row>
    <row r="345" spans="1:90" ht="17.25" customHeight="1" hidden="1">
      <c r="A345" s="243"/>
      <c r="B345" s="243"/>
      <c r="C345" s="243"/>
      <c r="D345" s="243"/>
      <c r="E345" s="243"/>
      <c r="F345" s="243"/>
      <c r="G345" s="243"/>
      <c r="H345" s="243"/>
      <c r="I345" s="243"/>
      <c r="J345" s="243"/>
      <c r="K345" s="243"/>
      <c r="L345" s="243"/>
      <c r="M345" s="243"/>
      <c r="N345" s="243"/>
      <c r="O345" s="243"/>
      <c r="P345" s="243"/>
      <c r="Q345" s="243"/>
      <c r="R345" s="243"/>
      <c r="S345" s="243"/>
      <c r="T345" s="243"/>
      <c r="U345" s="243"/>
      <c r="V345" s="243"/>
      <c r="W345" s="243"/>
      <c r="X345" s="243"/>
      <c r="Y345" s="243"/>
      <c r="Z345" s="243"/>
      <c r="AA345" s="243"/>
      <c r="AB345" s="243"/>
      <c r="AC345" s="243"/>
      <c r="AD345" s="243"/>
      <c r="AE345" s="243"/>
      <c r="AF345" s="243"/>
      <c r="AG345" s="243"/>
      <c r="AH345" s="243"/>
      <c r="AI345" s="243"/>
      <c r="AJ345" s="243"/>
      <c r="AK345" s="243"/>
      <c r="AL345" s="243"/>
      <c r="AM345" s="243"/>
      <c r="AN345" s="243"/>
      <c r="AO345" s="243"/>
      <c r="AP345" s="243"/>
      <c r="AQ345" s="243"/>
      <c r="AR345" s="243"/>
      <c r="AS345" s="243"/>
      <c r="AT345" s="243"/>
      <c r="AU345" s="243"/>
      <c r="AV345" s="243"/>
      <c r="AW345" s="243"/>
      <c r="AX345" s="243"/>
      <c r="AY345" s="243"/>
      <c r="AZ345" s="243"/>
      <c r="BA345" s="243"/>
      <c r="BB345" s="243"/>
      <c r="BC345" s="243"/>
      <c r="BD345" s="243"/>
      <c r="BE345" s="243"/>
      <c r="BF345" s="243"/>
      <c r="BG345" s="243"/>
      <c r="BH345" s="243"/>
      <c r="BI345" s="243"/>
      <c r="BJ345" s="243"/>
      <c r="BK345" s="243"/>
      <c r="BL345" s="243"/>
      <c r="BM345" s="243"/>
      <c r="BN345" s="243"/>
      <c r="BO345" s="243"/>
      <c r="BP345" s="243"/>
      <c r="BQ345" s="243"/>
      <c r="BR345" s="243"/>
      <c r="BS345" s="243"/>
      <c r="BT345" s="243"/>
      <c r="BU345" s="243"/>
      <c r="BV345" s="243"/>
      <c r="BW345" s="243"/>
      <c r="BX345" s="243"/>
      <c r="BY345" s="243"/>
      <c r="BZ345" s="243"/>
      <c r="CA345" s="243"/>
      <c r="CB345" s="243"/>
      <c r="CC345" s="243"/>
      <c r="CD345" s="243"/>
      <c r="CE345" s="243"/>
      <c r="CF345" s="243"/>
      <c r="CG345" s="243"/>
      <c r="CH345" s="243"/>
      <c r="CI345" s="243"/>
      <c r="CJ345" s="243"/>
      <c r="CK345" s="243"/>
      <c r="CL345" s="243"/>
    </row>
    <row r="346" spans="1:90" ht="17.25" customHeight="1" hidden="1">
      <c r="A346" s="243"/>
      <c r="B346" s="243"/>
      <c r="C346" s="243"/>
      <c r="D346" s="243"/>
      <c r="E346" s="243"/>
      <c r="F346" s="243"/>
      <c r="G346" s="243"/>
      <c r="H346" s="243"/>
      <c r="I346" s="243"/>
      <c r="J346" s="243"/>
      <c r="K346" s="243"/>
      <c r="L346" s="243"/>
      <c r="M346" s="243"/>
      <c r="N346" s="243"/>
      <c r="O346" s="243"/>
      <c r="P346" s="243"/>
      <c r="Q346" s="243"/>
      <c r="R346" s="243"/>
      <c r="S346" s="243"/>
      <c r="T346" s="243"/>
      <c r="U346" s="243"/>
      <c r="V346" s="243"/>
      <c r="W346" s="243"/>
      <c r="X346" s="243"/>
      <c r="Y346" s="243"/>
      <c r="Z346" s="243"/>
      <c r="AA346" s="243"/>
      <c r="AB346" s="243"/>
      <c r="AC346" s="243"/>
      <c r="AD346" s="243"/>
      <c r="AE346" s="243"/>
      <c r="AF346" s="243"/>
      <c r="AG346" s="243"/>
      <c r="AH346" s="243"/>
      <c r="AI346" s="243"/>
      <c r="AJ346" s="243"/>
      <c r="AK346" s="243"/>
      <c r="AL346" s="243"/>
      <c r="AM346" s="243"/>
      <c r="AN346" s="243"/>
      <c r="AO346" s="243"/>
      <c r="AP346" s="243"/>
      <c r="AQ346" s="243"/>
      <c r="AR346" s="243"/>
      <c r="AS346" s="243"/>
      <c r="AT346" s="243"/>
      <c r="AU346" s="243"/>
      <c r="AV346" s="243"/>
      <c r="AW346" s="243"/>
      <c r="AX346" s="243"/>
      <c r="AY346" s="243"/>
      <c r="AZ346" s="243"/>
      <c r="BA346" s="243"/>
      <c r="BB346" s="243"/>
      <c r="BC346" s="243"/>
      <c r="BD346" s="243"/>
      <c r="BE346" s="243"/>
      <c r="BF346" s="243"/>
      <c r="BG346" s="243"/>
      <c r="BH346" s="243"/>
      <c r="BI346" s="243"/>
      <c r="BJ346" s="243"/>
      <c r="BK346" s="243"/>
      <c r="BL346" s="243"/>
      <c r="BM346" s="243"/>
      <c r="BN346" s="243"/>
      <c r="BO346" s="243"/>
      <c r="BP346" s="243"/>
      <c r="BQ346" s="243"/>
      <c r="BR346" s="243"/>
      <c r="BS346" s="243"/>
      <c r="BT346" s="243"/>
      <c r="BU346" s="243"/>
      <c r="BV346" s="243"/>
      <c r="BW346" s="243"/>
      <c r="BX346" s="243"/>
      <c r="BY346" s="243"/>
      <c r="BZ346" s="243"/>
      <c r="CA346" s="243"/>
      <c r="CB346" s="243"/>
      <c r="CC346" s="243"/>
      <c r="CD346" s="243"/>
      <c r="CE346" s="243"/>
      <c r="CF346" s="243"/>
      <c r="CG346" s="243"/>
      <c r="CH346" s="243"/>
      <c r="CI346" s="243"/>
      <c r="CJ346" s="243"/>
      <c r="CK346" s="243"/>
      <c r="CL346" s="243"/>
    </row>
    <row r="347" spans="1:90" ht="17.25" customHeight="1" hidden="1">
      <c r="A347" s="243"/>
      <c r="B347" s="243"/>
      <c r="C347" s="243"/>
      <c r="D347" s="243"/>
      <c r="E347" s="243"/>
      <c r="F347" s="243"/>
      <c r="G347" s="243"/>
      <c r="H347" s="243"/>
      <c r="I347" s="243"/>
      <c r="J347" s="243"/>
      <c r="K347" s="243"/>
      <c r="L347" s="243"/>
      <c r="M347" s="243"/>
      <c r="N347" s="243"/>
      <c r="O347" s="243"/>
      <c r="P347" s="243"/>
      <c r="Q347" s="243"/>
      <c r="R347" s="243"/>
      <c r="S347" s="243"/>
      <c r="T347" s="243"/>
      <c r="U347" s="243"/>
      <c r="V347" s="243"/>
      <c r="W347" s="243"/>
      <c r="X347" s="243"/>
      <c r="Y347" s="243"/>
      <c r="Z347" s="243"/>
      <c r="AA347" s="243"/>
      <c r="AB347" s="243"/>
      <c r="AC347" s="243"/>
      <c r="AD347" s="243"/>
      <c r="AE347" s="243"/>
      <c r="AF347" s="243"/>
      <c r="AG347" s="243"/>
      <c r="AH347" s="243"/>
      <c r="AI347" s="243"/>
      <c r="AJ347" s="243"/>
      <c r="AK347" s="243"/>
      <c r="AL347" s="243"/>
      <c r="AM347" s="243"/>
      <c r="AN347" s="243"/>
      <c r="AO347" s="243"/>
      <c r="AP347" s="243"/>
      <c r="AQ347" s="243"/>
      <c r="AR347" s="243"/>
      <c r="AS347" s="243"/>
      <c r="AT347" s="243"/>
      <c r="AU347" s="243"/>
      <c r="AV347" s="243"/>
      <c r="AW347" s="243"/>
      <c r="AX347" s="243"/>
      <c r="AY347" s="243"/>
      <c r="AZ347" s="243"/>
      <c r="BA347" s="243"/>
      <c r="BB347" s="243"/>
      <c r="BC347" s="243"/>
      <c r="BD347" s="243"/>
      <c r="BE347" s="243"/>
      <c r="BF347" s="243"/>
      <c r="BG347" s="243"/>
      <c r="BH347" s="243"/>
      <c r="BI347" s="243"/>
      <c r="BJ347" s="243"/>
      <c r="BK347" s="243"/>
      <c r="BL347" s="243"/>
      <c r="BM347" s="243"/>
      <c r="BN347" s="243"/>
      <c r="BO347" s="243"/>
      <c r="BP347" s="243"/>
      <c r="BQ347" s="243"/>
      <c r="BR347" s="243"/>
      <c r="BS347" s="243"/>
      <c r="BT347" s="243"/>
      <c r="BU347" s="243"/>
      <c r="BV347" s="243"/>
      <c r="BW347" s="243"/>
      <c r="BX347" s="243"/>
      <c r="BY347" s="243"/>
      <c r="BZ347" s="243"/>
      <c r="CA347" s="243"/>
      <c r="CB347" s="243"/>
      <c r="CC347" s="243"/>
      <c r="CD347" s="243"/>
      <c r="CE347" s="243"/>
      <c r="CF347" s="243"/>
      <c r="CG347" s="243"/>
      <c r="CH347" s="243"/>
      <c r="CI347" s="243"/>
      <c r="CJ347" s="243"/>
      <c r="CK347" s="243"/>
      <c r="CL347" s="243"/>
    </row>
    <row r="348" spans="1:90" ht="17.25" customHeight="1" hidden="1">
      <c r="A348" s="243"/>
      <c r="B348" s="243"/>
      <c r="C348" s="243"/>
      <c r="D348" s="243"/>
      <c r="E348" s="243"/>
      <c r="F348" s="243"/>
      <c r="G348" s="243"/>
      <c r="H348" s="243"/>
      <c r="I348" s="243"/>
      <c r="J348" s="243"/>
      <c r="K348" s="243"/>
      <c r="L348" s="243"/>
      <c r="M348" s="243"/>
      <c r="N348" s="243"/>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243"/>
      <c r="AN348" s="243"/>
      <c r="AO348" s="243"/>
      <c r="AP348" s="243"/>
      <c r="AQ348" s="243"/>
      <c r="AR348" s="243"/>
      <c r="AS348" s="243"/>
      <c r="AT348" s="243"/>
      <c r="AU348" s="243"/>
      <c r="AV348" s="243"/>
      <c r="AW348" s="243"/>
      <c r="AX348" s="243"/>
      <c r="AY348" s="243"/>
      <c r="AZ348" s="243"/>
      <c r="BA348" s="243"/>
      <c r="BB348" s="243"/>
      <c r="BC348" s="243"/>
      <c r="BD348" s="243"/>
      <c r="BE348" s="243"/>
      <c r="BF348" s="243"/>
      <c r="BG348" s="243"/>
      <c r="BH348" s="243"/>
      <c r="BI348" s="243"/>
      <c r="BJ348" s="243"/>
      <c r="BK348" s="243"/>
      <c r="BL348" s="243"/>
      <c r="BM348" s="243"/>
      <c r="BN348" s="243"/>
      <c r="BO348" s="243"/>
      <c r="BP348" s="243"/>
      <c r="BQ348" s="243"/>
      <c r="BR348" s="243"/>
      <c r="BS348" s="243"/>
      <c r="BT348" s="243"/>
      <c r="BU348" s="243"/>
      <c r="BV348" s="243"/>
      <c r="BW348" s="243"/>
      <c r="BX348" s="243"/>
      <c r="BY348" s="243"/>
      <c r="BZ348" s="243"/>
      <c r="CA348" s="243"/>
      <c r="CB348" s="243"/>
      <c r="CC348" s="243"/>
      <c r="CD348" s="243"/>
      <c r="CE348" s="243"/>
      <c r="CF348" s="243"/>
      <c r="CG348" s="243"/>
      <c r="CH348" s="243"/>
      <c r="CI348" s="243"/>
      <c r="CJ348" s="243"/>
      <c r="CK348" s="243"/>
      <c r="CL348" s="243"/>
    </row>
    <row r="349" spans="1:90" ht="17.25" customHeight="1" hidden="1">
      <c r="A349" s="243"/>
      <c r="B349" s="243"/>
      <c r="C349" s="243"/>
      <c r="D349" s="243"/>
      <c r="E349" s="243"/>
      <c r="F349" s="243"/>
      <c r="G349" s="243"/>
      <c r="H349" s="243"/>
      <c r="I349" s="243"/>
      <c r="J349" s="243"/>
      <c r="K349" s="243"/>
      <c r="L349" s="243"/>
      <c r="M349" s="243"/>
      <c r="N349" s="243"/>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243"/>
      <c r="AN349" s="243"/>
      <c r="AO349" s="243"/>
      <c r="AP349" s="243"/>
      <c r="AQ349" s="243"/>
      <c r="AR349" s="243"/>
      <c r="AS349" s="243"/>
      <c r="AT349" s="243"/>
      <c r="AU349" s="243"/>
      <c r="AV349" s="243"/>
      <c r="AW349" s="243"/>
      <c r="AX349" s="243"/>
      <c r="AY349" s="243"/>
      <c r="AZ349" s="243"/>
      <c r="BA349" s="243"/>
      <c r="BB349" s="243"/>
      <c r="BC349" s="243"/>
      <c r="BD349" s="243"/>
      <c r="BE349" s="243"/>
      <c r="BF349" s="243"/>
      <c r="BG349" s="243"/>
      <c r="BH349" s="243"/>
      <c r="BI349" s="243"/>
      <c r="BJ349" s="243"/>
      <c r="BK349" s="243"/>
      <c r="BL349" s="243"/>
      <c r="BM349" s="243"/>
      <c r="BN349" s="243"/>
      <c r="BO349" s="243"/>
      <c r="BP349" s="243"/>
      <c r="BQ349" s="243"/>
      <c r="BR349" s="243"/>
      <c r="BS349" s="243"/>
      <c r="BT349" s="243"/>
      <c r="BU349" s="243"/>
      <c r="BV349" s="243"/>
      <c r="BW349" s="243"/>
      <c r="BX349" s="243"/>
      <c r="BY349" s="243"/>
      <c r="BZ349" s="243"/>
      <c r="CA349" s="243"/>
      <c r="CB349" s="243"/>
      <c r="CC349" s="243"/>
      <c r="CD349" s="243"/>
      <c r="CE349" s="243"/>
      <c r="CF349" s="243"/>
      <c r="CG349" s="243"/>
      <c r="CH349" s="243"/>
      <c r="CI349" s="243"/>
      <c r="CJ349" s="243"/>
      <c r="CK349" s="243"/>
      <c r="CL349" s="243"/>
    </row>
    <row r="350" spans="1:90" ht="17.25" customHeight="1" hidden="1">
      <c r="A350" s="243"/>
      <c r="B350" s="243"/>
      <c r="C350" s="243"/>
      <c r="D350" s="243"/>
      <c r="E350" s="243"/>
      <c r="F350" s="243"/>
      <c r="G350" s="243"/>
      <c r="H350" s="243"/>
      <c r="I350" s="243"/>
      <c r="J350" s="243"/>
      <c r="K350" s="243"/>
      <c r="L350" s="243"/>
      <c r="M350" s="243"/>
      <c r="N350" s="243"/>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243"/>
      <c r="AN350" s="243"/>
      <c r="AO350" s="243"/>
      <c r="AP350" s="243"/>
      <c r="AQ350" s="243"/>
      <c r="AR350" s="243"/>
      <c r="AS350" s="243"/>
      <c r="AT350" s="243"/>
      <c r="AU350" s="243"/>
      <c r="AV350" s="243"/>
      <c r="AW350" s="243"/>
      <c r="AX350" s="243"/>
      <c r="AY350" s="243"/>
      <c r="AZ350" s="243"/>
      <c r="BA350" s="243"/>
      <c r="BB350" s="243"/>
      <c r="BC350" s="243"/>
      <c r="BD350" s="243"/>
      <c r="BE350" s="243"/>
      <c r="BF350" s="243"/>
      <c r="BG350" s="243"/>
      <c r="BH350" s="243"/>
      <c r="BI350" s="243"/>
      <c r="BJ350" s="243"/>
      <c r="BK350" s="243"/>
      <c r="BL350" s="243"/>
      <c r="BM350" s="243"/>
      <c r="BN350" s="243"/>
      <c r="BO350" s="243"/>
      <c r="BP350" s="243"/>
      <c r="BQ350" s="243"/>
      <c r="BR350" s="243"/>
      <c r="BS350" s="243"/>
      <c r="BT350" s="243"/>
      <c r="BU350" s="243"/>
      <c r="BV350" s="243"/>
      <c r="BW350" s="243"/>
      <c r="BX350" s="243"/>
      <c r="BY350" s="243"/>
      <c r="BZ350" s="243"/>
      <c r="CA350" s="243"/>
      <c r="CB350" s="243"/>
      <c r="CC350" s="243"/>
      <c r="CD350" s="243"/>
      <c r="CE350" s="243"/>
      <c r="CF350" s="243"/>
      <c r="CG350" s="243"/>
      <c r="CH350" s="243"/>
      <c r="CI350" s="243"/>
      <c r="CJ350" s="243"/>
      <c r="CK350" s="243"/>
      <c r="CL350" s="243"/>
    </row>
    <row r="351" spans="1:90" ht="17.25" customHeight="1" hidden="1">
      <c r="A351" s="243"/>
      <c r="B351" s="243"/>
      <c r="C351" s="243"/>
      <c r="D351" s="243"/>
      <c r="E351" s="243"/>
      <c r="F351" s="243"/>
      <c r="G351" s="243"/>
      <c r="H351" s="243"/>
      <c r="I351" s="243"/>
      <c r="J351" s="243"/>
      <c r="K351" s="243"/>
      <c r="L351" s="243"/>
      <c r="M351" s="243"/>
      <c r="N351" s="243"/>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243"/>
      <c r="AN351" s="243"/>
      <c r="AO351" s="243"/>
      <c r="AP351" s="243"/>
      <c r="AQ351" s="243"/>
      <c r="AR351" s="243"/>
      <c r="AS351" s="243"/>
      <c r="AT351" s="243"/>
      <c r="AU351" s="243"/>
      <c r="AV351" s="243"/>
      <c r="AW351" s="243"/>
      <c r="AX351" s="243"/>
      <c r="AY351" s="243"/>
      <c r="AZ351" s="243"/>
      <c r="BA351" s="243"/>
      <c r="BB351" s="243"/>
      <c r="BC351" s="243"/>
      <c r="BD351" s="243"/>
      <c r="BE351" s="243"/>
      <c r="BF351" s="243"/>
      <c r="BG351" s="243"/>
      <c r="BH351" s="243"/>
      <c r="BI351" s="243"/>
      <c r="BJ351" s="243"/>
      <c r="BK351" s="243"/>
      <c r="BL351" s="243"/>
      <c r="BM351" s="243"/>
      <c r="BN351" s="243"/>
      <c r="BO351" s="243"/>
      <c r="BP351" s="243"/>
      <c r="BQ351" s="243"/>
      <c r="BR351" s="243"/>
      <c r="BS351" s="243"/>
      <c r="BT351" s="243"/>
      <c r="BU351" s="243"/>
      <c r="BV351" s="243"/>
      <c r="BW351" s="243"/>
      <c r="BX351" s="243"/>
      <c r="BY351" s="243"/>
      <c r="BZ351" s="243"/>
      <c r="CA351" s="243"/>
      <c r="CB351" s="243"/>
      <c r="CC351" s="243"/>
      <c r="CD351" s="243"/>
      <c r="CE351" s="243"/>
      <c r="CF351" s="243"/>
      <c r="CG351" s="243"/>
      <c r="CH351" s="243"/>
      <c r="CI351" s="243"/>
      <c r="CJ351" s="243"/>
      <c r="CK351" s="243"/>
      <c r="CL351" s="243"/>
    </row>
    <row r="352" spans="1:90" ht="17.25" customHeight="1" hidden="1">
      <c r="A352" s="243"/>
      <c r="B352" s="243"/>
      <c r="C352" s="243"/>
      <c r="D352" s="243"/>
      <c r="E352" s="243"/>
      <c r="F352" s="243"/>
      <c r="G352" s="243"/>
      <c r="H352" s="243"/>
      <c r="I352" s="243"/>
      <c r="J352" s="243"/>
      <c r="K352" s="243"/>
      <c r="L352" s="243"/>
      <c r="M352" s="243"/>
      <c r="N352" s="243"/>
      <c r="O352" s="243"/>
      <c r="P352" s="243"/>
      <c r="Q352" s="243"/>
      <c r="R352" s="243"/>
      <c r="S352" s="243"/>
      <c r="T352" s="243"/>
      <c r="U352" s="243"/>
      <c r="V352" s="243"/>
      <c r="W352" s="243"/>
      <c r="X352" s="243"/>
      <c r="Y352" s="243"/>
      <c r="Z352" s="243"/>
      <c r="AA352" s="243"/>
      <c r="AB352" s="243"/>
      <c r="AC352" s="243"/>
      <c r="AD352" s="243"/>
      <c r="AE352" s="243"/>
      <c r="AF352" s="243"/>
      <c r="AG352" s="243"/>
      <c r="AH352" s="243"/>
      <c r="AI352" s="243"/>
      <c r="AJ352" s="243"/>
      <c r="AK352" s="243"/>
      <c r="AL352" s="243"/>
      <c r="AM352" s="243"/>
      <c r="AN352" s="243"/>
      <c r="AO352" s="243"/>
      <c r="AP352" s="243"/>
      <c r="AQ352" s="243"/>
      <c r="AR352" s="243"/>
      <c r="AS352" s="243"/>
      <c r="AT352" s="243"/>
      <c r="AU352" s="243"/>
      <c r="AV352" s="243"/>
      <c r="AW352" s="243"/>
      <c r="AX352" s="243"/>
      <c r="AY352" s="243"/>
      <c r="AZ352" s="243"/>
      <c r="BA352" s="243"/>
      <c r="BB352" s="243"/>
      <c r="BC352" s="243"/>
      <c r="BD352" s="243"/>
      <c r="BE352" s="243"/>
      <c r="BF352" s="243"/>
      <c r="BG352" s="243"/>
      <c r="BH352" s="243"/>
      <c r="BI352" s="243"/>
      <c r="BJ352" s="243"/>
      <c r="BK352" s="243"/>
      <c r="BL352" s="243"/>
      <c r="BM352" s="243"/>
      <c r="BN352" s="243"/>
      <c r="BO352" s="243"/>
      <c r="BP352" s="243"/>
      <c r="BQ352" s="243"/>
      <c r="BR352" s="243"/>
      <c r="BS352" s="243"/>
      <c r="BT352" s="243"/>
      <c r="BU352" s="243"/>
      <c r="BV352" s="243"/>
      <c r="BW352" s="243"/>
      <c r="BX352" s="243"/>
      <c r="BY352" s="243"/>
      <c r="BZ352" s="243"/>
      <c r="CA352" s="243"/>
      <c r="CB352" s="243"/>
      <c r="CC352" s="243"/>
      <c r="CD352" s="243"/>
      <c r="CE352" s="243"/>
      <c r="CF352" s="243"/>
      <c r="CG352" s="243"/>
      <c r="CH352" s="243"/>
      <c r="CI352" s="243"/>
      <c r="CJ352" s="243"/>
      <c r="CK352" s="243"/>
      <c r="CL352" s="243"/>
    </row>
    <row r="353" spans="1:90" ht="17.25" customHeight="1" hidden="1">
      <c r="A353" s="243"/>
      <c r="B353" s="243"/>
      <c r="C353" s="243"/>
      <c r="D353" s="243"/>
      <c r="E353" s="243"/>
      <c r="F353" s="243"/>
      <c r="G353" s="243"/>
      <c r="H353" s="243"/>
      <c r="I353" s="243"/>
      <c r="J353" s="243"/>
      <c r="K353" s="243"/>
      <c r="L353" s="243"/>
      <c r="M353" s="243"/>
      <c r="N353" s="243"/>
      <c r="O353" s="243"/>
      <c r="P353" s="243"/>
      <c r="Q353" s="243"/>
      <c r="R353" s="243"/>
      <c r="S353" s="243"/>
      <c r="T353" s="243"/>
      <c r="U353" s="243"/>
      <c r="V353" s="243"/>
      <c r="W353" s="243"/>
      <c r="X353" s="243"/>
      <c r="Y353" s="243"/>
      <c r="Z353" s="243"/>
      <c r="AA353" s="243"/>
      <c r="AB353" s="243"/>
      <c r="AC353" s="243"/>
      <c r="AD353" s="243"/>
      <c r="AE353" s="243"/>
      <c r="AF353" s="243"/>
      <c r="AG353" s="243"/>
      <c r="AH353" s="243"/>
      <c r="AI353" s="243"/>
      <c r="AJ353" s="243"/>
      <c r="AK353" s="243"/>
      <c r="AL353" s="243"/>
      <c r="AM353" s="243"/>
      <c r="AN353" s="243"/>
      <c r="AO353" s="243"/>
      <c r="AP353" s="243"/>
      <c r="AQ353" s="243"/>
      <c r="AR353" s="243"/>
      <c r="AS353" s="243"/>
      <c r="AT353" s="243"/>
      <c r="AU353" s="243"/>
      <c r="AV353" s="243"/>
      <c r="AW353" s="243"/>
      <c r="AX353" s="243"/>
      <c r="AY353" s="243"/>
      <c r="AZ353" s="243"/>
      <c r="BA353" s="243"/>
      <c r="BB353" s="243"/>
      <c r="BC353" s="243"/>
      <c r="BD353" s="243"/>
      <c r="BE353" s="243"/>
      <c r="BF353" s="243"/>
      <c r="BG353" s="243"/>
      <c r="BH353" s="243"/>
      <c r="BI353" s="243"/>
      <c r="BJ353" s="243"/>
      <c r="BK353" s="243"/>
      <c r="BL353" s="243"/>
      <c r="BM353" s="243"/>
      <c r="BN353" s="243"/>
      <c r="BO353" s="243"/>
      <c r="BP353" s="243"/>
      <c r="BQ353" s="243"/>
      <c r="BR353" s="243"/>
      <c r="BS353" s="243"/>
      <c r="BT353" s="243"/>
      <c r="BU353" s="243"/>
      <c r="BV353" s="243"/>
      <c r="BW353" s="243"/>
      <c r="BX353" s="243"/>
      <c r="BY353" s="243"/>
      <c r="BZ353" s="243"/>
      <c r="CA353" s="243"/>
      <c r="CB353" s="243"/>
      <c r="CC353" s="243"/>
      <c r="CD353" s="243"/>
      <c r="CE353" s="243"/>
      <c r="CF353" s="243"/>
      <c r="CG353" s="243"/>
      <c r="CH353" s="243"/>
      <c r="CI353" s="243"/>
      <c r="CJ353" s="243"/>
      <c r="CK353" s="243"/>
      <c r="CL353" s="243"/>
    </row>
    <row r="354" spans="1:90" ht="17.25" customHeight="1" hidden="1">
      <c r="A354" s="243"/>
      <c r="B354" s="243"/>
      <c r="C354" s="243"/>
      <c r="D354" s="243"/>
      <c r="E354" s="243"/>
      <c r="F354" s="243"/>
      <c r="G354" s="243"/>
      <c r="H354" s="243"/>
      <c r="I354" s="243"/>
      <c r="J354" s="243"/>
      <c r="K354" s="243"/>
      <c r="L354" s="243"/>
      <c r="M354" s="243"/>
      <c r="N354" s="243"/>
      <c r="O354" s="243"/>
      <c r="P354" s="243"/>
      <c r="Q354" s="243"/>
      <c r="R354" s="243"/>
      <c r="S354" s="243"/>
      <c r="T354" s="243"/>
      <c r="U354" s="243"/>
      <c r="V354" s="243"/>
      <c r="W354" s="243"/>
      <c r="X354" s="243"/>
      <c r="Y354" s="243"/>
      <c r="Z354" s="243"/>
      <c r="AA354" s="243"/>
      <c r="AB354" s="243"/>
      <c r="AC354" s="243"/>
      <c r="AD354" s="243"/>
      <c r="AE354" s="243"/>
      <c r="AF354" s="243"/>
      <c r="AG354" s="243"/>
      <c r="AH354" s="243"/>
      <c r="AI354" s="243"/>
      <c r="AJ354" s="243"/>
      <c r="AK354" s="243"/>
      <c r="AL354" s="243"/>
      <c r="AM354" s="243"/>
      <c r="AN354" s="243"/>
      <c r="AO354" s="243"/>
      <c r="AP354" s="243"/>
      <c r="AQ354" s="243"/>
      <c r="AR354" s="243"/>
      <c r="AS354" s="243"/>
      <c r="AT354" s="243"/>
      <c r="AU354" s="243"/>
      <c r="AV354" s="243"/>
      <c r="AW354" s="243"/>
      <c r="AX354" s="243"/>
      <c r="AY354" s="243"/>
      <c r="AZ354" s="243"/>
      <c r="BA354" s="243"/>
      <c r="BB354" s="243"/>
      <c r="BC354" s="243"/>
      <c r="BD354" s="243"/>
      <c r="BE354" s="243"/>
      <c r="BF354" s="243"/>
      <c r="BG354" s="243"/>
      <c r="BH354" s="243"/>
      <c r="BI354" s="243"/>
      <c r="BJ354" s="243"/>
      <c r="BK354" s="243"/>
      <c r="BL354" s="243"/>
      <c r="BM354" s="243"/>
      <c r="BN354" s="243"/>
      <c r="BO354" s="243"/>
      <c r="BP354" s="243"/>
      <c r="BQ354" s="243"/>
      <c r="BR354" s="243"/>
      <c r="BS354" s="243"/>
      <c r="BT354" s="243"/>
      <c r="BU354" s="243"/>
      <c r="BV354" s="243"/>
      <c r="BW354" s="243"/>
      <c r="BX354" s="243"/>
      <c r="BY354" s="243"/>
      <c r="BZ354" s="243"/>
      <c r="CA354" s="243"/>
      <c r="CB354" s="243"/>
      <c r="CC354" s="243"/>
      <c r="CD354" s="243"/>
      <c r="CE354" s="243"/>
      <c r="CF354" s="243"/>
      <c r="CG354" s="243"/>
      <c r="CH354" s="243"/>
      <c r="CI354" s="243"/>
      <c r="CJ354" s="243"/>
      <c r="CK354" s="243"/>
      <c r="CL354" s="243"/>
    </row>
    <row r="355" spans="1:90" ht="17.25" customHeight="1" hidden="1">
      <c r="A355" s="243"/>
      <c r="B355" s="243"/>
      <c r="C355" s="243"/>
      <c r="D355" s="243"/>
      <c r="E355" s="243"/>
      <c r="F355" s="243"/>
      <c r="G355" s="243"/>
      <c r="H355" s="243"/>
      <c r="I355" s="243"/>
      <c r="J355" s="243"/>
      <c r="K355" s="243"/>
      <c r="L355" s="243"/>
      <c r="M355" s="243"/>
      <c r="N355" s="243"/>
      <c r="O355" s="243"/>
      <c r="P355" s="243"/>
      <c r="Q355" s="243"/>
      <c r="R355" s="243"/>
      <c r="S355" s="243"/>
      <c r="T355" s="243"/>
      <c r="U355" s="243"/>
      <c r="V355" s="243"/>
      <c r="W355" s="243"/>
      <c r="X355" s="243"/>
      <c r="Y355" s="243"/>
      <c r="Z355" s="243"/>
      <c r="AA355" s="243"/>
      <c r="AB355" s="243"/>
      <c r="AC355" s="243"/>
      <c r="AD355" s="243"/>
      <c r="AE355" s="243"/>
      <c r="AF355" s="243"/>
      <c r="AG355" s="243"/>
      <c r="AH355" s="243"/>
      <c r="AI355" s="243"/>
      <c r="AJ355" s="243"/>
      <c r="AK355" s="243"/>
      <c r="AL355" s="243"/>
      <c r="AM355" s="243"/>
      <c r="AN355" s="243"/>
      <c r="AO355" s="243"/>
      <c r="AP355" s="243"/>
      <c r="AQ355" s="243"/>
      <c r="AR355" s="243"/>
      <c r="AS355" s="243"/>
      <c r="AT355" s="243"/>
      <c r="AU355" s="243"/>
      <c r="AV355" s="243"/>
      <c r="AW355" s="243"/>
      <c r="AX355" s="243"/>
      <c r="AY355" s="243"/>
      <c r="AZ355" s="243"/>
      <c r="BA355" s="243"/>
      <c r="BB355" s="243"/>
      <c r="BC355" s="243"/>
      <c r="BD355" s="243"/>
      <c r="BE355" s="243"/>
      <c r="BF355" s="243"/>
      <c r="BG355" s="243"/>
      <c r="BH355" s="243"/>
      <c r="BI355" s="243"/>
      <c r="BJ355" s="243"/>
      <c r="BK355" s="243"/>
      <c r="BL355" s="243"/>
      <c r="BM355" s="243"/>
      <c r="BN355" s="243"/>
      <c r="BO355" s="243"/>
      <c r="BP355" s="243"/>
      <c r="BQ355" s="243"/>
      <c r="BR355" s="243"/>
      <c r="BS355" s="243"/>
      <c r="BT355" s="243"/>
      <c r="BU355" s="243"/>
      <c r="BV355" s="243"/>
      <c r="BW355" s="243"/>
      <c r="BX355" s="243"/>
      <c r="BY355" s="243"/>
      <c r="BZ355" s="243"/>
      <c r="CA355" s="243"/>
      <c r="CB355" s="243"/>
      <c r="CC355" s="243"/>
      <c r="CD355" s="243"/>
      <c r="CE355" s="243"/>
      <c r="CF355" s="243"/>
      <c r="CG355" s="243"/>
      <c r="CH355" s="243"/>
      <c r="CI355" s="243"/>
      <c r="CJ355" s="243"/>
      <c r="CK355" s="243"/>
      <c r="CL355" s="243"/>
    </row>
    <row r="356" spans="1:90" ht="17.25" customHeight="1" hidden="1">
      <c r="A356" s="243"/>
      <c r="B356" s="243"/>
      <c r="C356" s="243"/>
      <c r="D356" s="243"/>
      <c r="E356" s="243"/>
      <c r="F356" s="243"/>
      <c r="G356" s="243"/>
      <c r="H356" s="243"/>
      <c r="I356" s="243"/>
      <c r="J356" s="243"/>
      <c r="K356" s="243"/>
      <c r="L356" s="243"/>
      <c r="M356" s="243"/>
      <c r="N356" s="243"/>
      <c r="O356" s="243"/>
      <c r="P356" s="243"/>
      <c r="Q356" s="243"/>
      <c r="R356" s="243"/>
      <c r="S356" s="243"/>
      <c r="T356" s="243"/>
      <c r="U356" s="243"/>
      <c r="V356" s="243"/>
      <c r="W356" s="243"/>
      <c r="X356" s="243"/>
      <c r="Y356" s="243"/>
      <c r="Z356" s="243"/>
      <c r="AA356" s="243"/>
      <c r="AB356" s="243"/>
      <c r="AC356" s="243"/>
      <c r="AD356" s="243"/>
      <c r="AE356" s="243"/>
      <c r="AF356" s="243"/>
      <c r="AG356" s="243"/>
      <c r="AH356" s="243"/>
      <c r="AI356" s="243"/>
      <c r="AJ356" s="243"/>
      <c r="AK356" s="243"/>
      <c r="AL356" s="243"/>
      <c r="AM356" s="243"/>
      <c r="AN356" s="243"/>
      <c r="AO356" s="243"/>
      <c r="AP356" s="243"/>
      <c r="AQ356" s="243"/>
      <c r="AR356" s="243"/>
      <c r="AS356" s="243"/>
      <c r="AT356" s="243"/>
      <c r="AU356" s="243"/>
      <c r="AV356" s="243"/>
      <c r="AW356" s="243"/>
      <c r="AX356" s="243"/>
      <c r="AY356" s="243"/>
      <c r="AZ356" s="243"/>
      <c r="BA356" s="243"/>
      <c r="BB356" s="243"/>
      <c r="BC356" s="243"/>
      <c r="BD356" s="243"/>
      <c r="BE356" s="243"/>
      <c r="BF356" s="243"/>
      <c r="BG356" s="243"/>
      <c r="BH356" s="243"/>
      <c r="BI356" s="243"/>
      <c r="BJ356" s="243"/>
      <c r="BK356" s="243"/>
      <c r="BL356" s="243"/>
      <c r="BM356" s="243"/>
      <c r="BN356" s="243"/>
      <c r="BO356" s="243"/>
      <c r="BP356" s="243"/>
      <c r="BQ356" s="243"/>
      <c r="BR356" s="243"/>
      <c r="BS356" s="243"/>
      <c r="BT356" s="243"/>
      <c r="BU356" s="243"/>
      <c r="BV356" s="243"/>
      <c r="BW356" s="243"/>
      <c r="BX356" s="243"/>
      <c r="BY356" s="243"/>
      <c r="BZ356" s="243"/>
      <c r="CA356" s="243"/>
      <c r="CB356" s="243"/>
      <c r="CC356" s="243"/>
      <c r="CD356" s="243"/>
      <c r="CE356" s="243"/>
      <c r="CF356" s="243"/>
      <c r="CG356" s="243"/>
      <c r="CH356" s="243"/>
      <c r="CI356" s="243"/>
      <c r="CJ356" s="243"/>
      <c r="CK356" s="243"/>
      <c r="CL356" s="243"/>
    </row>
    <row r="357" spans="1:90" ht="17.25" customHeight="1" hidden="1">
      <c r="A357" s="243"/>
      <c r="B357" s="243"/>
      <c r="C357" s="243"/>
      <c r="D357" s="243"/>
      <c r="E357" s="243"/>
      <c r="F357" s="243"/>
      <c r="G357" s="243"/>
      <c r="H357" s="243"/>
      <c r="I357" s="243"/>
      <c r="J357" s="243"/>
      <c r="K357" s="243"/>
      <c r="L357" s="243"/>
      <c r="M357" s="243"/>
      <c r="N357" s="243"/>
      <c r="O357" s="243"/>
      <c r="P357" s="243"/>
      <c r="Q357" s="243"/>
      <c r="R357" s="243"/>
      <c r="S357" s="243"/>
      <c r="T357" s="243"/>
      <c r="U357" s="243"/>
      <c r="V357" s="243"/>
      <c r="W357" s="243"/>
      <c r="X357" s="243"/>
      <c r="Y357" s="243"/>
      <c r="Z357" s="243"/>
      <c r="AA357" s="243"/>
      <c r="AB357" s="243"/>
      <c r="AC357" s="243"/>
      <c r="AD357" s="243"/>
      <c r="AE357" s="243"/>
      <c r="AF357" s="243"/>
      <c r="AG357" s="243"/>
      <c r="AH357" s="243"/>
      <c r="AI357" s="243"/>
      <c r="AJ357" s="243"/>
      <c r="AK357" s="243"/>
      <c r="AL357" s="243"/>
      <c r="AM357" s="243"/>
      <c r="AN357" s="243"/>
      <c r="AO357" s="243"/>
      <c r="AP357" s="243"/>
      <c r="AQ357" s="243"/>
      <c r="AR357" s="243"/>
      <c r="AS357" s="243"/>
      <c r="AT357" s="243"/>
      <c r="AU357" s="243"/>
      <c r="AV357" s="243"/>
      <c r="AW357" s="243"/>
      <c r="AX357" s="243"/>
      <c r="AY357" s="243"/>
      <c r="AZ357" s="243"/>
      <c r="BA357" s="243"/>
      <c r="BB357" s="243"/>
      <c r="BC357" s="243"/>
      <c r="BD357" s="243"/>
      <c r="BE357" s="243"/>
      <c r="BF357" s="243"/>
      <c r="BG357" s="243"/>
      <c r="BH357" s="243"/>
      <c r="BI357" s="243"/>
      <c r="BJ357" s="243"/>
      <c r="BK357" s="243"/>
      <c r="BL357" s="243"/>
      <c r="BM357" s="243"/>
      <c r="BN357" s="243"/>
      <c r="BO357" s="243"/>
      <c r="BP357" s="243"/>
      <c r="BQ357" s="243"/>
      <c r="BR357" s="243"/>
      <c r="BS357" s="243"/>
      <c r="BT357" s="243"/>
      <c r="BU357" s="243"/>
      <c r="BV357" s="243"/>
      <c r="BW357" s="243"/>
      <c r="BX357" s="243"/>
      <c r="BY357" s="243"/>
      <c r="BZ357" s="243"/>
      <c r="CA357" s="243"/>
      <c r="CB357" s="243"/>
      <c r="CC357" s="243"/>
      <c r="CD357" s="243"/>
      <c r="CE357" s="243"/>
      <c r="CF357" s="243"/>
      <c r="CG357" s="243"/>
      <c r="CH357" s="243"/>
      <c r="CI357" s="243"/>
      <c r="CJ357" s="243"/>
      <c r="CK357" s="243"/>
      <c r="CL357" s="243"/>
    </row>
    <row r="358" spans="1:90" ht="17.25" customHeight="1" hidden="1">
      <c r="A358" s="243"/>
      <c r="B358" s="243"/>
      <c r="C358" s="243"/>
      <c r="D358" s="243"/>
      <c r="E358" s="243"/>
      <c r="F358" s="243"/>
      <c r="G358" s="243"/>
      <c r="H358" s="243"/>
      <c r="I358" s="243"/>
      <c r="J358" s="243"/>
      <c r="K358" s="243"/>
      <c r="L358" s="243"/>
      <c r="M358" s="243"/>
      <c r="N358" s="243"/>
      <c r="O358" s="243"/>
      <c r="P358" s="243"/>
      <c r="Q358" s="243"/>
      <c r="R358" s="243"/>
      <c r="S358" s="243"/>
      <c r="T358" s="243"/>
      <c r="U358" s="243"/>
      <c r="V358" s="243"/>
      <c r="W358" s="243"/>
      <c r="X358" s="243"/>
      <c r="Y358" s="243"/>
      <c r="Z358" s="243"/>
      <c r="AA358" s="243"/>
      <c r="AB358" s="243"/>
      <c r="AC358" s="243"/>
      <c r="AD358" s="243"/>
      <c r="AE358" s="243"/>
      <c r="AF358" s="243"/>
      <c r="AG358" s="243"/>
      <c r="AH358" s="243"/>
      <c r="AI358" s="243"/>
      <c r="AJ358" s="243"/>
      <c r="AK358" s="243"/>
      <c r="AL358" s="243"/>
      <c r="AM358" s="243"/>
      <c r="AN358" s="243"/>
      <c r="AO358" s="243"/>
      <c r="AP358" s="243"/>
      <c r="AQ358" s="243"/>
      <c r="AR358" s="243"/>
      <c r="AS358" s="243"/>
      <c r="AT358" s="243"/>
      <c r="AU358" s="243"/>
      <c r="AV358" s="243"/>
      <c r="AW358" s="243"/>
      <c r="AX358" s="243"/>
      <c r="AY358" s="243"/>
      <c r="AZ358" s="243"/>
      <c r="BA358" s="243"/>
      <c r="BB358" s="243"/>
      <c r="BC358" s="243"/>
      <c r="BD358" s="243"/>
      <c r="BE358" s="243"/>
      <c r="BF358" s="243"/>
      <c r="BG358" s="243"/>
      <c r="BH358" s="243"/>
      <c r="BI358" s="243"/>
      <c r="BJ358" s="243"/>
      <c r="BK358" s="243"/>
      <c r="BL358" s="243"/>
      <c r="BM358" s="243"/>
      <c r="BN358" s="243"/>
      <c r="BO358" s="243"/>
      <c r="BP358" s="243"/>
      <c r="BQ358" s="243"/>
      <c r="BR358" s="243"/>
      <c r="BS358" s="243"/>
      <c r="BT358" s="243"/>
      <c r="BU358" s="243"/>
      <c r="BV358" s="243"/>
      <c r="BW358" s="243"/>
      <c r="BX358" s="243"/>
      <c r="BY358" s="243"/>
      <c r="BZ358" s="243"/>
      <c r="CA358" s="243"/>
      <c r="CB358" s="243"/>
      <c r="CC358" s="243"/>
      <c r="CD358" s="243"/>
      <c r="CE358" s="243"/>
      <c r="CF358" s="243"/>
      <c r="CG358" s="243"/>
      <c r="CH358" s="243"/>
      <c r="CI358" s="243"/>
      <c r="CJ358" s="243"/>
      <c r="CK358" s="243"/>
      <c r="CL358" s="243"/>
    </row>
    <row r="359" spans="1:90" ht="17.25" customHeight="1" hidden="1">
      <c r="A359" s="243"/>
      <c r="B359" s="243"/>
      <c r="C359" s="243"/>
      <c r="D359" s="243"/>
      <c r="E359" s="243"/>
      <c r="F359" s="243"/>
      <c r="G359" s="243"/>
      <c r="H359" s="243"/>
      <c r="I359" s="243"/>
      <c r="J359" s="243"/>
      <c r="K359" s="243"/>
      <c r="L359" s="243"/>
      <c r="M359" s="243"/>
      <c r="N359" s="243"/>
      <c r="O359" s="243"/>
      <c r="P359" s="243"/>
      <c r="Q359" s="243"/>
      <c r="R359" s="243"/>
      <c r="S359" s="243"/>
      <c r="T359" s="243"/>
      <c r="U359" s="243"/>
      <c r="V359" s="243"/>
      <c r="W359" s="243"/>
      <c r="X359" s="243"/>
      <c r="Y359" s="243"/>
      <c r="Z359" s="243"/>
      <c r="AA359" s="243"/>
      <c r="AB359" s="243"/>
      <c r="AC359" s="243"/>
      <c r="AD359" s="243"/>
      <c r="AE359" s="243"/>
      <c r="AF359" s="243"/>
      <c r="AG359" s="243"/>
      <c r="AH359" s="243"/>
      <c r="AI359" s="243"/>
      <c r="AJ359" s="243"/>
      <c r="AK359" s="243"/>
      <c r="AL359" s="243"/>
      <c r="AM359" s="243"/>
      <c r="AN359" s="243"/>
      <c r="AO359" s="243"/>
      <c r="AP359" s="243"/>
      <c r="AQ359" s="243"/>
      <c r="AR359" s="243"/>
      <c r="AS359" s="243"/>
      <c r="AT359" s="243"/>
      <c r="AU359" s="243"/>
      <c r="AV359" s="243"/>
      <c r="AW359" s="243"/>
      <c r="AX359" s="243"/>
      <c r="AY359" s="243"/>
      <c r="AZ359" s="243"/>
      <c r="BA359" s="243"/>
      <c r="BB359" s="243"/>
      <c r="BC359" s="243"/>
      <c r="BD359" s="243"/>
      <c r="BE359" s="243"/>
      <c r="BF359" s="243"/>
      <c r="BG359" s="243"/>
      <c r="BH359" s="243"/>
      <c r="BI359" s="243"/>
      <c r="BJ359" s="243"/>
      <c r="BK359" s="243"/>
      <c r="BL359" s="243"/>
      <c r="BM359" s="243"/>
      <c r="BN359" s="243"/>
      <c r="BO359" s="243"/>
      <c r="BP359" s="243"/>
      <c r="BQ359" s="243"/>
      <c r="BR359" s="243"/>
      <c r="BS359" s="243"/>
      <c r="BT359" s="243"/>
      <c r="BU359" s="243"/>
      <c r="BV359" s="243"/>
      <c r="BW359" s="243"/>
      <c r="BX359" s="243"/>
      <c r="BY359" s="243"/>
      <c r="BZ359" s="243"/>
      <c r="CA359" s="243"/>
      <c r="CB359" s="243"/>
      <c r="CC359" s="243"/>
      <c r="CD359" s="243"/>
      <c r="CE359" s="243"/>
      <c r="CF359" s="243"/>
      <c r="CG359" s="243"/>
      <c r="CH359" s="243"/>
      <c r="CI359" s="243"/>
      <c r="CJ359" s="243"/>
      <c r="CK359" s="243"/>
      <c r="CL359" s="243"/>
    </row>
    <row r="360" spans="1:90" ht="17.25" customHeight="1" hidden="1">
      <c r="A360" s="243"/>
      <c r="B360" s="243"/>
      <c r="C360" s="243"/>
      <c r="D360" s="243"/>
      <c r="E360" s="243"/>
      <c r="F360" s="243"/>
      <c r="G360" s="243"/>
      <c r="H360" s="243"/>
      <c r="I360" s="243"/>
      <c r="J360" s="243"/>
      <c r="K360" s="243"/>
      <c r="L360" s="243"/>
      <c r="M360" s="243"/>
      <c r="N360" s="243"/>
      <c r="O360" s="243"/>
      <c r="P360" s="243"/>
      <c r="Q360" s="243"/>
      <c r="R360" s="243"/>
      <c r="S360" s="243"/>
      <c r="T360" s="243"/>
      <c r="U360" s="243"/>
      <c r="V360" s="243"/>
      <c r="W360" s="243"/>
      <c r="X360" s="243"/>
      <c r="Y360" s="243"/>
      <c r="Z360" s="243"/>
      <c r="AA360" s="243"/>
      <c r="AB360" s="243"/>
      <c r="AC360" s="243"/>
      <c r="AD360" s="243"/>
      <c r="AE360" s="243"/>
      <c r="AF360" s="243"/>
      <c r="AG360" s="243"/>
      <c r="AH360" s="243"/>
      <c r="AI360" s="243"/>
      <c r="AJ360" s="243"/>
      <c r="AK360" s="243"/>
      <c r="AL360" s="243"/>
      <c r="AM360" s="243"/>
      <c r="AN360" s="243"/>
      <c r="AO360" s="243"/>
      <c r="AP360" s="243"/>
      <c r="AQ360" s="243"/>
      <c r="AR360" s="243"/>
      <c r="AS360" s="243"/>
      <c r="AT360" s="243"/>
      <c r="AU360" s="243"/>
      <c r="AV360" s="243"/>
      <c r="AW360" s="243"/>
      <c r="AX360" s="243"/>
      <c r="AY360" s="243"/>
      <c r="AZ360" s="243"/>
      <c r="BA360" s="243"/>
      <c r="BB360" s="243"/>
      <c r="BC360" s="243"/>
      <c r="BD360" s="243"/>
      <c r="BE360" s="243"/>
      <c r="BF360" s="243"/>
      <c r="BG360" s="243"/>
      <c r="BH360" s="243"/>
      <c r="BI360" s="243"/>
      <c r="BJ360" s="243"/>
      <c r="BK360" s="243"/>
      <c r="BL360" s="243"/>
      <c r="BM360" s="243"/>
      <c r="BN360" s="243"/>
      <c r="BO360" s="243"/>
      <c r="BP360" s="243"/>
      <c r="BQ360" s="243"/>
      <c r="BR360" s="243"/>
      <c r="BS360" s="243"/>
      <c r="BT360" s="243"/>
      <c r="BU360" s="243"/>
      <c r="BV360" s="243"/>
      <c r="BW360" s="243"/>
      <c r="BX360" s="243"/>
      <c r="BY360" s="243"/>
      <c r="BZ360" s="243"/>
      <c r="CA360" s="243"/>
      <c r="CB360" s="243"/>
      <c r="CC360" s="243"/>
      <c r="CD360" s="243"/>
      <c r="CE360" s="243"/>
      <c r="CF360" s="243"/>
      <c r="CG360" s="243"/>
      <c r="CH360" s="243"/>
      <c r="CI360" s="243"/>
      <c r="CJ360" s="243"/>
      <c r="CK360" s="243"/>
      <c r="CL360" s="243"/>
    </row>
    <row r="361" spans="1:90" ht="17.25" customHeight="1" hidden="1">
      <c r="A361" s="243"/>
      <c r="B361" s="243"/>
      <c r="C361" s="243"/>
      <c r="D361" s="243"/>
      <c r="E361" s="243"/>
      <c r="F361" s="243"/>
      <c r="G361" s="243"/>
      <c r="H361" s="243"/>
      <c r="I361" s="243"/>
      <c r="J361" s="243"/>
      <c r="K361" s="243"/>
      <c r="L361" s="243"/>
      <c r="M361" s="243"/>
      <c r="N361" s="243"/>
      <c r="O361" s="243"/>
      <c r="P361" s="243"/>
      <c r="Q361" s="243"/>
      <c r="R361" s="243"/>
      <c r="S361" s="243"/>
      <c r="T361" s="243"/>
      <c r="U361" s="243"/>
      <c r="V361" s="243"/>
      <c r="W361" s="243"/>
      <c r="X361" s="243"/>
      <c r="Y361" s="243"/>
      <c r="Z361" s="243"/>
      <c r="AA361" s="243"/>
      <c r="AB361" s="243"/>
      <c r="AC361" s="243"/>
      <c r="AD361" s="243"/>
      <c r="AE361" s="243"/>
      <c r="AF361" s="243"/>
      <c r="AG361" s="243"/>
      <c r="AH361" s="243"/>
      <c r="AI361" s="243"/>
      <c r="AJ361" s="243"/>
      <c r="AK361" s="243"/>
      <c r="AL361" s="243"/>
      <c r="AM361" s="243"/>
      <c r="AN361" s="243"/>
      <c r="AO361" s="243"/>
      <c r="AP361" s="243"/>
      <c r="AQ361" s="243"/>
      <c r="AR361" s="243"/>
      <c r="AS361" s="243"/>
      <c r="AT361" s="243"/>
      <c r="AU361" s="243"/>
      <c r="AV361" s="243"/>
      <c r="AW361" s="243"/>
      <c r="AX361" s="243"/>
      <c r="AY361" s="243"/>
      <c r="AZ361" s="243"/>
      <c r="BA361" s="243"/>
      <c r="BB361" s="243"/>
      <c r="BC361" s="243"/>
      <c r="BD361" s="243"/>
      <c r="BE361" s="243"/>
      <c r="BF361" s="243"/>
      <c r="BG361" s="243"/>
      <c r="BH361" s="243"/>
      <c r="BI361" s="243"/>
      <c r="BJ361" s="243"/>
      <c r="BK361" s="243"/>
      <c r="BL361" s="243"/>
      <c r="BM361" s="243"/>
      <c r="BN361" s="243"/>
      <c r="BO361" s="243"/>
      <c r="BP361" s="243"/>
      <c r="BQ361" s="243"/>
      <c r="BR361" s="243"/>
      <c r="BS361" s="243"/>
      <c r="BT361" s="243"/>
      <c r="BU361" s="243"/>
      <c r="BV361" s="243"/>
      <c r="BW361" s="243"/>
      <c r="BX361" s="243"/>
      <c r="BY361" s="243"/>
      <c r="BZ361" s="243"/>
      <c r="CA361" s="243"/>
      <c r="CB361" s="243"/>
      <c r="CC361" s="243"/>
      <c r="CD361" s="243"/>
      <c r="CE361" s="243"/>
      <c r="CF361" s="243"/>
      <c r="CG361" s="243"/>
      <c r="CH361" s="243"/>
      <c r="CI361" s="243"/>
      <c r="CJ361" s="243"/>
      <c r="CK361" s="243"/>
      <c r="CL361" s="243"/>
    </row>
    <row r="362" spans="1:90" ht="17.25" customHeight="1" hidden="1">
      <c r="A362" s="243"/>
      <c r="B362" s="243"/>
      <c r="C362" s="243"/>
      <c r="D362" s="243"/>
      <c r="E362" s="243"/>
      <c r="F362" s="243"/>
      <c r="G362" s="243"/>
      <c r="H362" s="243"/>
      <c r="I362" s="243"/>
      <c r="J362" s="243"/>
      <c r="K362" s="243"/>
      <c r="L362" s="243"/>
      <c r="M362" s="243"/>
      <c r="N362" s="243"/>
      <c r="O362" s="243"/>
      <c r="P362" s="243"/>
      <c r="Q362" s="243"/>
      <c r="R362" s="243"/>
      <c r="S362" s="243"/>
      <c r="T362" s="243"/>
      <c r="U362" s="243"/>
      <c r="V362" s="243"/>
      <c r="W362" s="243"/>
      <c r="X362" s="243"/>
      <c r="Y362" s="243"/>
      <c r="Z362" s="243"/>
      <c r="AA362" s="243"/>
      <c r="AB362" s="243"/>
      <c r="AC362" s="243"/>
      <c r="AD362" s="243"/>
      <c r="AE362" s="243"/>
      <c r="AF362" s="243"/>
      <c r="AG362" s="243"/>
      <c r="AH362" s="243"/>
      <c r="AI362" s="243"/>
      <c r="AJ362" s="243"/>
      <c r="AK362" s="243"/>
      <c r="AL362" s="243"/>
      <c r="AM362" s="243"/>
      <c r="AN362" s="243"/>
      <c r="AO362" s="243"/>
      <c r="AP362" s="243"/>
      <c r="AQ362" s="243"/>
      <c r="AR362" s="243"/>
      <c r="AS362" s="243"/>
      <c r="AT362" s="243"/>
      <c r="AU362" s="243"/>
      <c r="AV362" s="243"/>
      <c r="AW362" s="243"/>
      <c r="AX362" s="243"/>
      <c r="AY362" s="243"/>
      <c r="AZ362" s="243"/>
      <c r="BA362" s="243"/>
      <c r="BB362" s="243"/>
      <c r="BC362" s="243"/>
      <c r="BD362" s="243"/>
      <c r="BE362" s="243"/>
      <c r="BF362" s="243"/>
      <c r="BG362" s="243"/>
      <c r="BH362" s="243"/>
      <c r="BI362" s="243"/>
      <c r="BJ362" s="243"/>
      <c r="BK362" s="243"/>
      <c r="BL362" s="243"/>
      <c r="BM362" s="243"/>
      <c r="BN362" s="243"/>
      <c r="BO362" s="243"/>
      <c r="BP362" s="243"/>
      <c r="BQ362" s="243"/>
      <c r="BR362" s="243"/>
      <c r="BS362" s="243"/>
      <c r="BT362" s="243"/>
      <c r="BU362" s="243"/>
      <c r="BV362" s="243"/>
      <c r="BW362" s="243"/>
      <c r="BX362" s="243"/>
      <c r="BY362" s="243"/>
      <c r="BZ362" s="243"/>
      <c r="CA362" s="243"/>
      <c r="CB362" s="243"/>
      <c r="CC362" s="243"/>
      <c r="CD362" s="243"/>
      <c r="CE362" s="243"/>
      <c r="CF362" s="243"/>
      <c r="CG362" s="243"/>
      <c r="CH362" s="243"/>
      <c r="CI362" s="243"/>
      <c r="CJ362" s="243"/>
      <c r="CK362" s="243"/>
      <c r="CL362" s="243"/>
    </row>
    <row r="363" spans="1:90" ht="17.25" customHeight="1" hidden="1">
      <c r="A363" s="243"/>
      <c r="B363" s="243"/>
      <c r="C363" s="243"/>
      <c r="D363" s="243"/>
      <c r="E363" s="243"/>
      <c r="F363" s="243"/>
      <c r="G363" s="243"/>
      <c r="H363" s="243"/>
      <c r="I363" s="243"/>
      <c r="J363" s="243"/>
      <c r="K363" s="243"/>
      <c r="L363" s="243"/>
      <c r="M363" s="243"/>
      <c r="N363" s="243"/>
      <c r="O363" s="243"/>
      <c r="P363" s="243"/>
      <c r="Q363" s="243"/>
      <c r="R363" s="243"/>
      <c r="S363" s="243"/>
      <c r="T363" s="243"/>
      <c r="U363" s="243"/>
      <c r="V363" s="243"/>
      <c r="W363" s="243"/>
      <c r="X363" s="243"/>
      <c r="Y363" s="243"/>
      <c r="Z363" s="243"/>
      <c r="AA363" s="243"/>
      <c r="AB363" s="243"/>
      <c r="AC363" s="243"/>
      <c r="AD363" s="243"/>
      <c r="AE363" s="243"/>
      <c r="AF363" s="243"/>
      <c r="AG363" s="243"/>
      <c r="AH363" s="243"/>
      <c r="AI363" s="243"/>
      <c r="AJ363" s="243"/>
      <c r="AK363" s="243"/>
      <c r="AL363" s="243"/>
      <c r="AM363" s="243"/>
      <c r="AN363" s="243"/>
      <c r="AO363" s="243"/>
      <c r="AP363" s="243"/>
      <c r="AQ363" s="243"/>
      <c r="AR363" s="243"/>
      <c r="AS363" s="243"/>
      <c r="AT363" s="243"/>
      <c r="AU363" s="243"/>
      <c r="AV363" s="243"/>
      <c r="AW363" s="243"/>
      <c r="AX363" s="243"/>
      <c r="AY363" s="243"/>
      <c r="AZ363" s="243"/>
      <c r="BA363" s="243"/>
      <c r="BB363" s="243"/>
      <c r="BC363" s="243"/>
      <c r="BD363" s="243"/>
      <c r="BE363" s="243"/>
      <c r="BF363" s="243"/>
      <c r="BG363" s="243"/>
      <c r="BH363" s="243"/>
      <c r="BI363" s="243"/>
      <c r="BJ363" s="243"/>
      <c r="BK363" s="243"/>
      <c r="BL363" s="243"/>
      <c r="BM363" s="243"/>
      <c r="BN363" s="243"/>
      <c r="BO363" s="243"/>
      <c r="BP363" s="243"/>
      <c r="BQ363" s="243"/>
      <c r="BR363" s="243"/>
      <c r="BS363" s="243"/>
      <c r="BT363" s="243"/>
      <c r="BU363" s="243"/>
      <c r="BV363" s="243"/>
      <c r="BW363" s="243"/>
      <c r="BX363" s="243"/>
      <c r="BY363" s="243"/>
      <c r="BZ363" s="243"/>
      <c r="CA363" s="243"/>
      <c r="CB363" s="243"/>
      <c r="CC363" s="243"/>
      <c r="CD363" s="243"/>
      <c r="CE363" s="243"/>
      <c r="CF363" s="243"/>
      <c r="CG363" s="243"/>
      <c r="CH363" s="243"/>
      <c r="CI363" s="243"/>
      <c r="CJ363" s="243"/>
      <c r="CK363" s="243"/>
      <c r="CL363" s="243"/>
    </row>
    <row r="364" spans="1:90" ht="17.25" customHeight="1" hidden="1">
      <c r="A364" s="243"/>
      <c r="B364" s="243"/>
      <c r="C364" s="243"/>
      <c r="D364" s="243"/>
      <c r="E364" s="243"/>
      <c r="F364" s="243"/>
      <c r="G364" s="243"/>
      <c r="H364" s="243"/>
      <c r="I364" s="243"/>
      <c r="J364" s="243"/>
      <c r="K364" s="243"/>
      <c r="L364" s="243"/>
      <c r="M364" s="243"/>
      <c r="N364" s="243"/>
      <c r="O364" s="243"/>
      <c r="P364" s="243"/>
      <c r="Q364" s="243"/>
      <c r="R364" s="243"/>
      <c r="S364" s="243"/>
      <c r="T364" s="243"/>
      <c r="U364" s="243"/>
      <c r="V364" s="243"/>
      <c r="W364" s="243"/>
      <c r="X364" s="243"/>
      <c r="Y364" s="243"/>
      <c r="Z364" s="243"/>
      <c r="AA364" s="243"/>
      <c r="AB364" s="243"/>
      <c r="AC364" s="243"/>
      <c r="AD364" s="243"/>
      <c r="AE364" s="243"/>
      <c r="AF364" s="243"/>
      <c r="AG364" s="243"/>
      <c r="AH364" s="243"/>
      <c r="AI364" s="243"/>
      <c r="AJ364" s="243"/>
      <c r="AK364" s="243"/>
      <c r="AL364" s="243"/>
      <c r="AM364" s="243"/>
      <c r="AN364" s="243"/>
      <c r="AO364" s="243"/>
      <c r="AP364" s="243"/>
      <c r="AQ364" s="243"/>
      <c r="AR364" s="243"/>
      <c r="AS364" s="243"/>
      <c r="AT364" s="243"/>
      <c r="AU364" s="243"/>
      <c r="AV364" s="243"/>
      <c r="AW364" s="243"/>
      <c r="AX364" s="243"/>
      <c r="AY364" s="243"/>
      <c r="AZ364" s="243"/>
      <c r="BA364" s="243"/>
      <c r="BB364" s="243"/>
      <c r="BC364" s="243"/>
      <c r="BD364" s="243"/>
      <c r="BE364" s="243"/>
      <c r="BF364" s="243"/>
      <c r="BG364" s="243"/>
      <c r="BH364" s="243"/>
      <c r="BI364" s="243"/>
      <c r="BJ364" s="243"/>
      <c r="BK364" s="243"/>
      <c r="BL364" s="243"/>
      <c r="BM364" s="243"/>
      <c r="BN364" s="243"/>
      <c r="BO364" s="243"/>
      <c r="BP364" s="243"/>
      <c r="BQ364" s="243"/>
      <c r="BR364" s="243"/>
      <c r="BS364" s="243"/>
      <c r="BT364" s="243"/>
      <c r="BU364" s="243"/>
      <c r="BV364" s="243"/>
      <c r="BW364" s="243"/>
      <c r="BX364" s="243"/>
      <c r="BY364" s="243"/>
      <c r="BZ364" s="243"/>
      <c r="CA364" s="243"/>
      <c r="CB364" s="243"/>
      <c r="CC364" s="243"/>
      <c r="CD364" s="243"/>
      <c r="CE364" s="243"/>
      <c r="CF364" s="243"/>
      <c r="CG364" s="243"/>
      <c r="CH364" s="243"/>
      <c r="CI364" s="243"/>
      <c r="CJ364" s="243"/>
      <c r="CK364" s="243"/>
      <c r="CL364" s="243"/>
    </row>
    <row r="365" spans="1:90" ht="17.25" customHeight="1" hidden="1">
      <c r="A365" s="243"/>
      <c r="B365" s="243"/>
      <c r="C365" s="243"/>
      <c r="D365" s="243"/>
      <c r="E365" s="243"/>
      <c r="F365" s="243"/>
      <c r="G365" s="243"/>
      <c r="H365" s="243"/>
      <c r="I365" s="243"/>
      <c r="J365" s="243"/>
      <c r="K365" s="243"/>
      <c r="L365" s="243"/>
      <c r="M365" s="243"/>
      <c r="N365" s="243"/>
      <c r="O365" s="243"/>
      <c r="P365" s="243"/>
      <c r="Q365" s="243"/>
      <c r="R365" s="243"/>
      <c r="S365" s="243"/>
      <c r="T365" s="243"/>
      <c r="U365" s="243"/>
      <c r="V365" s="243"/>
      <c r="W365" s="243"/>
      <c r="X365" s="243"/>
      <c r="Y365" s="243"/>
      <c r="Z365" s="243"/>
      <c r="AA365" s="243"/>
      <c r="AB365" s="243"/>
      <c r="AC365" s="243"/>
      <c r="AD365" s="243"/>
      <c r="AE365" s="243"/>
      <c r="AF365" s="243"/>
      <c r="AG365" s="243"/>
      <c r="AH365" s="243"/>
      <c r="AI365" s="243"/>
      <c r="AJ365" s="243"/>
      <c r="AK365" s="243"/>
      <c r="AL365" s="243"/>
      <c r="AM365" s="243"/>
      <c r="AN365" s="243"/>
      <c r="AO365" s="243"/>
      <c r="AP365" s="243"/>
      <c r="AQ365" s="243"/>
      <c r="AR365" s="243"/>
      <c r="AS365" s="243"/>
      <c r="AT365" s="243"/>
      <c r="AU365" s="243"/>
      <c r="AV365" s="243"/>
      <c r="AW365" s="243"/>
      <c r="AX365" s="243"/>
      <c r="AY365" s="243"/>
      <c r="AZ365" s="243"/>
      <c r="BA365" s="243"/>
      <c r="BB365" s="243"/>
      <c r="BC365" s="243"/>
      <c r="BD365" s="243"/>
      <c r="BE365" s="243"/>
      <c r="BF365" s="243"/>
      <c r="BG365" s="243"/>
      <c r="BH365" s="243"/>
      <c r="BI365" s="243"/>
      <c r="BJ365" s="243"/>
      <c r="BK365" s="243"/>
      <c r="BL365" s="243"/>
      <c r="BM365" s="243"/>
      <c r="BN365" s="243"/>
      <c r="BO365" s="243"/>
      <c r="BP365" s="243"/>
      <c r="BQ365" s="243"/>
      <c r="BR365" s="243"/>
      <c r="BS365" s="243"/>
      <c r="BT365" s="243"/>
      <c r="BU365" s="243"/>
      <c r="BV365" s="243"/>
      <c r="BW365" s="243"/>
      <c r="BX365" s="243"/>
      <c r="BY365" s="243"/>
      <c r="BZ365" s="243"/>
      <c r="CA365" s="243"/>
      <c r="CB365" s="243"/>
      <c r="CC365" s="243"/>
      <c r="CD365" s="243"/>
      <c r="CE365" s="243"/>
      <c r="CF365" s="243"/>
      <c r="CG365" s="243"/>
      <c r="CH365" s="243"/>
      <c r="CI365" s="243"/>
      <c r="CJ365" s="243"/>
      <c r="CK365" s="243"/>
      <c r="CL365" s="243"/>
    </row>
    <row r="366" spans="1:90" ht="17.25" customHeight="1" hidden="1">
      <c r="A366" s="243"/>
      <c r="B366" s="243"/>
      <c r="C366" s="243"/>
      <c r="D366" s="243"/>
      <c r="E366" s="243"/>
      <c r="F366" s="243"/>
      <c r="G366" s="243"/>
      <c r="H366" s="243"/>
      <c r="I366" s="243"/>
      <c r="J366" s="243"/>
      <c r="K366" s="243"/>
      <c r="L366" s="243"/>
      <c r="M366" s="243"/>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243"/>
      <c r="AL366" s="243"/>
      <c r="AM366" s="243"/>
      <c r="AN366" s="243"/>
      <c r="AO366" s="243"/>
      <c r="AP366" s="243"/>
      <c r="AQ366" s="243"/>
      <c r="AR366" s="243"/>
      <c r="AS366" s="243"/>
      <c r="AT366" s="243"/>
      <c r="AU366" s="243"/>
      <c r="AV366" s="243"/>
      <c r="AW366" s="243"/>
      <c r="AX366" s="243"/>
      <c r="AY366" s="243"/>
      <c r="AZ366" s="243"/>
      <c r="BA366" s="243"/>
      <c r="BB366" s="243"/>
      <c r="BC366" s="243"/>
      <c r="BD366" s="243"/>
      <c r="BE366" s="243"/>
      <c r="BF366" s="243"/>
      <c r="BG366" s="243"/>
      <c r="BH366" s="243"/>
      <c r="BI366" s="243"/>
      <c r="BJ366" s="243"/>
      <c r="BK366" s="243"/>
      <c r="BL366" s="243"/>
      <c r="BM366" s="243"/>
      <c r="BN366" s="243"/>
      <c r="BO366" s="243"/>
      <c r="BP366" s="243"/>
      <c r="BQ366" s="243"/>
      <c r="BR366" s="243"/>
      <c r="BS366" s="243"/>
      <c r="BT366" s="243"/>
      <c r="BU366" s="243"/>
      <c r="BV366" s="243"/>
      <c r="BW366" s="243"/>
      <c r="BX366" s="243"/>
      <c r="BY366" s="243"/>
      <c r="BZ366" s="243"/>
      <c r="CA366" s="243"/>
      <c r="CB366" s="243"/>
      <c r="CC366" s="243"/>
      <c r="CD366" s="243"/>
      <c r="CE366" s="243"/>
      <c r="CF366" s="243"/>
      <c r="CG366" s="243"/>
      <c r="CH366" s="243"/>
      <c r="CI366" s="243"/>
      <c r="CJ366" s="243"/>
      <c r="CK366" s="243"/>
      <c r="CL366" s="243"/>
    </row>
    <row r="367" spans="1:90" ht="17.25" customHeight="1" hidden="1">
      <c r="A367" s="243"/>
      <c r="B367" s="243"/>
      <c r="C367" s="243"/>
      <c r="D367" s="243"/>
      <c r="E367" s="243"/>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243"/>
      <c r="AY367" s="243"/>
      <c r="AZ367" s="243"/>
      <c r="BA367" s="243"/>
      <c r="BB367" s="243"/>
      <c r="BC367" s="243"/>
      <c r="BD367" s="243"/>
      <c r="BE367" s="243"/>
      <c r="BF367" s="243"/>
      <c r="BG367" s="243"/>
      <c r="BH367" s="243"/>
      <c r="BI367" s="243"/>
      <c r="BJ367" s="243"/>
      <c r="BK367" s="243"/>
      <c r="BL367" s="243"/>
      <c r="BM367" s="243"/>
      <c r="BN367" s="243"/>
      <c r="BO367" s="243"/>
      <c r="BP367" s="243"/>
      <c r="BQ367" s="243"/>
      <c r="BR367" s="243"/>
      <c r="BS367" s="243"/>
      <c r="BT367" s="243"/>
      <c r="BU367" s="243"/>
      <c r="BV367" s="243"/>
      <c r="BW367" s="243"/>
      <c r="BX367" s="243"/>
      <c r="BY367" s="243"/>
      <c r="BZ367" s="243"/>
      <c r="CA367" s="243"/>
      <c r="CB367" s="243"/>
      <c r="CC367" s="243"/>
      <c r="CD367" s="243"/>
      <c r="CE367" s="243"/>
      <c r="CF367" s="243"/>
      <c r="CG367" s="243"/>
      <c r="CH367" s="243"/>
      <c r="CI367" s="243"/>
      <c r="CJ367" s="243"/>
      <c r="CK367" s="243"/>
      <c r="CL367" s="243"/>
    </row>
    <row r="368" spans="1:90" ht="17.25" customHeight="1" hidden="1">
      <c r="A368" s="243"/>
      <c r="B368" s="243"/>
      <c r="C368" s="243"/>
      <c r="D368" s="243"/>
      <c r="E368" s="243"/>
      <c r="F368" s="243"/>
      <c r="G368" s="243"/>
      <c r="H368" s="243"/>
      <c r="I368" s="243"/>
      <c r="J368" s="243"/>
      <c r="K368" s="243"/>
      <c r="L368" s="243"/>
      <c r="M368" s="243"/>
      <c r="N368" s="243"/>
      <c r="O368" s="243"/>
      <c r="P368" s="243"/>
      <c r="Q368" s="243"/>
      <c r="R368" s="243"/>
      <c r="S368" s="243"/>
      <c r="T368" s="243"/>
      <c r="U368" s="243"/>
      <c r="V368" s="243"/>
      <c r="W368" s="243"/>
      <c r="X368" s="243"/>
      <c r="Y368" s="243"/>
      <c r="Z368" s="243"/>
      <c r="AA368" s="243"/>
      <c r="AB368" s="243"/>
      <c r="AC368" s="243"/>
      <c r="AD368" s="243"/>
      <c r="AE368" s="243"/>
      <c r="AF368" s="243"/>
      <c r="AG368" s="243"/>
      <c r="AH368" s="243"/>
      <c r="AI368" s="243"/>
      <c r="AJ368" s="243"/>
      <c r="AK368" s="243"/>
      <c r="AL368" s="243"/>
      <c r="AM368" s="243"/>
      <c r="AN368" s="243"/>
      <c r="AO368" s="243"/>
      <c r="AP368" s="243"/>
      <c r="AQ368" s="243"/>
      <c r="AR368" s="243"/>
      <c r="AS368" s="243"/>
      <c r="AT368" s="243"/>
      <c r="AU368" s="243"/>
      <c r="AV368" s="243"/>
      <c r="AW368" s="243"/>
      <c r="AX368" s="243"/>
      <c r="AY368" s="243"/>
      <c r="AZ368" s="243"/>
      <c r="BA368" s="243"/>
      <c r="BB368" s="243"/>
      <c r="BC368" s="243"/>
      <c r="BD368" s="243"/>
      <c r="BE368" s="243"/>
      <c r="BF368" s="243"/>
      <c r="BG368" s="243"/>
      <c r="BH368" s="243"/>
      <c r="BI368" s="243"/>
      <c r="BJ368" s="243"/>
      <c r="BK368" s="243"/>
      <c r="BL368" s="243"/>
      <c r="BM368" s="243"/>
      <c r="BN368" s="243"/>
      <c r="BO368" s="243"/>
      <c r="BP368" s="243"/>
      <c r="BQ368" s="243"/>
      <c r="BR368" s="243"/>
      <c r="BS368" s="243"/>
      <c r="BT368" s="243"/>
      <c r="BU368" s="243"/>
      <c r="BV368" s="243"/>
      <c r="BW368" s="243"/>
      <c r="BX368" s="243"/>
      <c r="BY368" s="243"/>
      <c r="BZ368" s="243"/>
      <c r="CA368" s="243"/>
      <c r="CB368" s="243"/>
      <c r="CC368" s="243"/>
      <c r="CD368" s="243"/>
      <c r="CE368" s="243"/>
      <c r="CF368" s="243"/>
      <c r="CG368" s="243"/>
      <c r="CH368" s="243"/>
      <c r="CI368" s="243"/>
      <c r="CJ368" s="243"/>
      <c r="CK368" s="243"/>
      <c r="CL368" s="243"/>
    </row>
    <row r="369" spans="1:90" ht="17.25" customHeight="1" hidden="1">
      <c r="A369" s="243"/>
      <c r="B369" s="243"/>
      <c r="C369" s="243"/>
      <c r="D369" s="243"/>
      <c r="E369" s="243"/>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c r="AE369" s="243"/>
      <c r="AF369" s="243"/>
      <c r="AG369" s="243"/>
      <c r="AH369" s="243"/>
      <c r="AI369" s="243"/>
      <c r="AJ369" s="243"/>
      <c r="AK369" s="243"/>
      <c r="AL369" s="243"/>
      <c r="AM369" s="243"/>
      <c r="AN369" s="243"/>
      <c r="AO369" s="243"/>
      <c r="AP369" s="243"/>
      <c r="AQ369" s="243"/>
      <c r="AR369" s="243"/>
      <c r="AS369" s="243"/>
      <c r="AT369" s="243"/>
      <c r="AU369" s="243"/>
      <c r="AV369" s="243"/>
      <c r="AW369" s="243"/>
      <c r="AX369" s="243"/>
      <c r="AY369" s="243"/>
      <c r="AZ369" s="243"/>
      <c r="BA369" s="243"/>
      <c r="BB369" s="243"/>
      <c r="BC369" s="243"/>
      <c r="BD369" s="243"/>
      <c r="BE369" s="243"/>
      <c r="BF369" s="243"/>
      <c r="BG369" s="243"/>
      <c r="BH369" s="243"/>
      <c r="BI369" s="243"/>
      <c r="BJ369" s="243"/>
      <c r="BK369" s="243"/>
      <c r="BL369" s="243"/>
      <c r="BM369" s="243"/>
      <c r="BN369" s="243"/>
      <c r="BO369" s="243"/>
      <c r="BP369" s="243"/>
      <c r="BQ369" s="243"/>
      <c r="BR369" s="243"/>
      <c r="BS369" s="243"/>
      <c r="BT369" s="243"/>
      <c r="BU369" s="243"/>
      <c r="BV369" s="243"/>
      <c r="BW369" s="243"/>
      <c r="BX369" s="243"/>
      <c r="BY369" s="243"/>
      <c r="BZ369" s="243"/>
      <c r="CA369" s="243"/>
      <c r="CB369" s="243"/>
      <c r="CC369" s="243"/>
      <c r="CD369" s="243"/>
      <c r="CE369" s="243"/>
      <c r="CF369" s="243"/>
      <c r="CG369" s="243"/>
      <c r="CH369" s="243"/>
      <c r="CI369" s="243"/>
      <c r="CJ369" s="243"/>
      <c r="CK369" s="243"/>
      <c r="CL369" s="243"/>
    </row>
    <row r="370" spans="1:90" ht="17.25" customHeight="1" hidden="1">
      <c r="A370" s="243"/>
      <c r="B370" s="243"/>
      <c r="C370" s="243"/>
      <c r="D370" s="243"/>
      <c r="E370" s="243"/>
      <c r="F370" s="243"/>
      <c r="G370" s="243"/>
      <c r="H370" s="243"/>
      <c r="I370" s="243"/>
      <c r="J370" s="243"/>
      <c r="K370" s="243"/>
      <c r="L370" s="243"/>
      <c r="M370" s="243"/>
      <c r="N370" s="243"/>
      <c r="O370" s="243"/>
      <c r="P370" s="243"/>
      <c r="Q370" s="243"/>
      <c r="R370" s="243"/>
      <c r="S370" s="243"/>
      <c r="T370" s="243"/>
      <c r="U370" s="243"/>
      <c r="V370" s="243"/>
      <c r="W370" s="243"/>
      <c r="X370" s="243"/>
      <c r="Y370" s="243"/>
      <c r="Z370" s="243"/>
      <c r="AA370" s="243"/>
      <c r="AB370" s="243"/>
      <c r="AC370" s="243"/>
      <c r="AD370" s="243"/>
      <c r="AE370" s="243"/>
      <c r="AF370" s="243"/>
      <c r="AG370" s="243"/>
      <c r="AH370" s="243"/>
      <c r="AI370" s="243"/>
      <c r="AJ370" s="243"/>
      <c r="AK370" s="243"/>
      <c r="AL370" s="243"/>
      <c r="AM370" s="243"/>
      <c r="AN370" s="243"/>
      <c r="AO370" s="243"/>
      <c r="AP370" s="243"/>
      <c r="AQ370" s="243"/>
      <c r="AR370" s="243"/>
      <c r="AS370" s="243"/>
      <c r="AT370" s="243"/>
      <c r="AU370" s="243"/>
      <c r="AV370" s="243"/>
      <c r="AW370" s="243"/>
      <c r="AX370" s="243"/>
      <c r="AY370" s="243"/>
      <c r="AZ370" s="243"/>
      <c r="BA370" s="243"/>
      <c r="BB370" s="243"/>
      <c r="BC370" s="243"/>
      <c r="BD370" s="243"/>
      <c r="BE370" s="243"/>
      <c r="BF370" s="243"/>
      <c r="BG370" s="243"/>
      <c r="BH370" s="243"/>
      <c r="BI370" s="243"/>
      <c r="BJ370" s="243"/>
      <c r="BK370" s="243"/>
      <c r="BL370" s="243"/>
      <c r="BM370" s="243"/>
      <c r="BN370" s="243"/>
      <c r="BO370" s="243"/>
      <c r="BP370" s="243"/>
      <c r="BQ370" s="243"/>
      <c r="BR370" s="243"/>
      <c r="BS370" s="243"/>
      <c r="BT370" s="243"/>
      <c r="BU370" s="243"/>
      <c r="BV370" s="243"/>
      <c r="BW370" s="243"/>
      <c r="BX370" s="243"/>
      <c r="BY370" s="243"/>
      <c r="BZ370" s="243"/>
      <c r="CA370" s="243"/>
      <c r="CB370" s="243"/>
      <c r="CC370" s="243"/>
      <c r="CD370" s="243"/>
      <c r="CE370" s="243"/>
      <c r="CF370" s="243"/>
      <c r="CG370" s="243"/>
      <c r="CH370" s="243"/>
      <c r="CI370" s="243"/>
      <c r="CJ370" s="243"/>
      <c r="CK370" s="243"/>
      <c r="CL370" s="243"/>
    </row>
    <row r="371" spans="1:90" ht="17.25" customHeight="1" hidden="1">
      <c r="A371" s="243"/>
      <c r="B371" s="243"/>
      <c r="C371" s="243"/>
      <c r="D371" s="243"/>
      <c r="E371" s="243"/>
      <c r="F371" s="243"/>
      <c r="G371" s="243"/>
      <c r="H371" s="243"/>
      <c r="I371" s="243"/>
      <c r="J371" s="243"/>
      <c r="K371" s="243"/>
      <c r="L371" s="243"/>
      <c r="M371" s="243"/>
      <c r="N371" s="243"/>
      <c r="O371" s="243"/>
      <c r="P371" s="243"/>
      <c r="Q371" s="243"/>
      <c r="R371" s="243"/>
      <c r="S371" s="243"/>
      <c r="T371" s="243"/>
      <c r="U371" s="243"/>
      <c r="V371" s="243"/>
      <c r="W371" s="243"/>
      <c r="X371" s="243"/>
      <c r="Y371" s="243"/>
      <c r="Z371" s="243"/>
      <c r="AA371" s="243"/>
      <c r="AB371" s="243"/>
      <c r="AC371" s="243"/>
      <c r="AD371" s="243"/>
      <c r="AE371" s="243"/>
      <c r="AF371" s="243"/>
      <c r="AG371" s="243"/>
      <c r="AH371" s="243"/>
      <c r="AI371" s="243"/>
      <c r="AJ371" s="243"/>
      <c r="AK371" s="243"/>
      <c r="AL371" s="243"/>
      <c r="AM371" s="243"/>
      <c r="AN371" s="243"/>
      <c r="AO371" s="243"/>
      <c r="AP371" s="243"/>
      <c r="AQ371" s="243"/>
      <c r="AR371" s="243"/>
      <c r="AS371" s="243"/>
      <c r="AT371" s="243"/>
      <c r="AU371" s="243"/>
      <c r="AV371" s="243"/>
      <c r="AW371" s="243"/>
      <c r="AX371" s="243"/>
      <c r="AY371" s="243"/>
      <c r="AZ371" s="243"/>
      <c r="BA371" s="243"/>
      <c r="BB371" s="243"/>
      <c r="BC371" s="243"/>
      <c r="BD371" s="243"/>
      <c r="BE371" s="243"/>
      <c r="BF371" s="243"/>
      <c r="BG371" s="243"/>
      <c r="BH371" s="243"/>
      <c r="BI371" s="243"/>
      <c r="BJ371" s="243"/>
      <c r="BK371" s="243"/>
      <c r="BL371" s="243"/>
      <c r="BM371" s="243"/>
      <c r="BN371" s="243"/>
      <c r="BO371" s="243"/>
      <c r="BP371" s="243"/>
      <c r="BQ371" s="243"/>
      <c r="BR371" s="243"/>
      <c r="BS371" s="243"/>
      <c r="BT371" s="243"/>
      <c r="BU371" s="243"/>
      <c r="BV371" s="243"/>
      <c r="BW371" s="243"/>
      <c r="BX371" s="243"/>
      <c r="BY371" s="243"/>
      <c r="BZ371" s="243"/>
      <c r="CA371" s="243"/>
      <c r="CB371" s="243"/>
      <c r="CC371" s="243"/>
      <c r="CD371" s="243"/>
      <c r="CE371" s="243"/>
      <c r="CF371" s="243"/>
      <c r="CG371" s="243"/>
      <c r="CH371" s="243"/>
      <c r="CI371" s="243"/>
      <c r="CJ371" s="243"/>
      <c r="CK371" s="243"/>
      <c r="CL371" s="243"/>
    </row>
    <row r="372" spans="1:90" ht="17.25" customHeight="1" hidden="1">
      <c r="A372" s="243"/>
      <c r="B372" s="243"/>
      <c r="C372" s="243"/>
      <c r="D372" s="243"/>
      <c r="E372" s="243"/>
      <c r="F372" s="243"/>
      <c r="G372" s="243"/>
      <c r="H372" s="243"/>
      <c r="I372" s="243"/>
      <c r="J372" s="243"/>
      <c r="K372" s="243"/>
      <c r="L372" s="243"/>
      <c r="M372" s="243"/>
      <c r="N372" s="243"/>
      <c r="O372" s="243"/>
      <c r="P372" s="243"/>
      <c r="Q372" s="243"/>
      <c r="R372" s="243"/>
      <c r="S372" s="243"/>
      <c r="T372" s="243"/>
      <c r="U372" s="243"/>
      <c r="V372" s="243"/>
      <c r="W372" s="243"/>
      <c r="X372" s="243"/>
      <c r="Y372" s="243"/>
      <c r="Z372" s="243"/>
      <c r="AA372" s="243"/>
      <c r="AB372" s="243"/>
      <c r="AC372" s="243"/>
      <c r="AD372" s="243"/>
      <c r="AE372" s="243"/>
      <c r="AF372" s="243"/>
      <c r="AG372" s="243"/>
      <c r="AH372" s="243"/>
      <c r="AI372" s="243"/>
      <c r="AJ372" s="243"/>
      <c r="AK372" s="243"/>
      <c r="AL372" s="243"/>
      <c r="AM372" s="243"/>
      <c r="AN372" s="243"/>
      <c r="AO372" s="243"/>
      <c r="AP372" s="243"/>
      <c r="AQ372" s="243"/>
      <c r="AR372" s="243"/>
      <c r="AS372" s="243"/>
      <c r="AT372" s="243"/>
      <c r="AU372" s="243"/>
      <c r="AV372" s="243"/>
      <c r="AW372" s="243"/>
      <c r="AX372" s="243"/>
      <c r="AY372" s="243"/>
      <c r="AZ372" s="243"/>
      <c r="BA372" s="243"/>
      <c r="BB372" s="243"/>
      <c r="BC372" s="243"/>
      <c r="BD372" s="243"/>
      <c r="BE372" s="243"/>
      <c r="BF372" s="243"/>
      <c r="BG372" s="243"/>
      <c r="BH372" s="243"/>
      <c r="BI372" s="243"/>
      <c r="BJ372" s="243"/>
      <c r="BK372" s="243"/>
      <c r="BL372" s="243"/>
      <c r="BM372" s="243"/>
      <c r="BN372" s="243"/>
      <c r="BO372" s="243"/>
      <c r="BP372" s="243"/>
      <c r="BQ372" s="243"/>
      <c r="BR372" s="243"/>
      <c r="BS372" s="243"/>
      <c r="BT372" s="243"/>
      <c r="BU372" s="243"/>
      <c r="BV372" s="243"/>
      <c r="BW372" s="243"/>
      <c r="BX372" s="243"/>
      <c r="BY372" s="243"/>
      <c r="BZ372" s="243"/>
      <c r="CA372" s="243"/>
      <c r="CB372" s="243"/>
      <c r="CC372" s="243"/>
      <c r="CD372" s="243"/>
      <c r="CE372" s="243"/>
      <c r="CF372" s="243"/>
      <c r="CG372" s="243"/>
      <c r="CH372" s="243"/>
      <c r="CI372" s="243"/>
      <c r="CJ372" s="243"/>
      <c r="CK372" s="243"/>
      <c r="CL372" s="243"/>
    </row>
    <row r="373" spans="1:90" ht="17.25" customHeight="1" hidden="1">
      <c r="A373" s="243"/>
      <c r="B373" s="243"/>
      <c r="C373" s="243"/>
      <c r="D373" s="243"/>
      <c r="E373" s="243"/>
      <c r="F373" s="243"/>
      <c r="G373" s="243"/>
      <c r="H373" s="243"/>
      <c r="I373" s="243"/>
      <c r="J373" s="243"/>
      <c r="K373" s="243"/>
      <c r="L373" s="243"/>
      <c r="M373" s="243"/>
      <c r="N373" s="243"/>
      <c r="O373" s="243"/>
      <c r="P373" s="243"/>
      <c r="Q373" s="243"/>
      <c r="R373" s="243"/>
      <c r="S373" s="243"/>
      <c r="T373" s="243"/>
      <c r="U373" s="243"/>
      <c r="V373" s="243"/>
      <c r="W373" s="243"/>
      <c r="X373" s="243"/>
      <c r="Y373" s="243"/>
      <c r="Z373" s="243"/>
      <c r="AA373" s="243"/>
      <c r="AB373" s="243"/>
      <c r="AC373" s="243"/>
      <c r="AD373" s="243"/>
      <c r="AE373" s="243"/>
      <c r="AF373" s="243"/>
      <c r="AG373" s="243"/>
      <c r="AH373" s="243"/>
      <c r="AI373" s="243"/>
      <c r="AJ373" s="243"/>
      <c r="AK373" s="243"/>
      <c r="AL373" s="243"/>
      <c r="AM373" s="243"/>
      <c r="AN373" s="243"/>
      <c r="AO373" s="243"/>
      <c r="AP373" s="243"/>
      <c r="AQ373" s="243"/>
      <c r="AR373" s="243"/>
      <c r="AS373" s="243"/>
      <c r="AT373" s="243"/>
      <c r="AU373" s="243"/>
      <c r="AV373" s="243"/>
      <c r="AW373" s="243"/>
      <c r="AX373" s="243"/>
      <c r="AY373" s="243"/>
      <c r="AZ373" s="243"/>
      <c r="BA373" s="243"/>
      <c r="BB373" s="243"/>
      <c r="BC373" s="243"/>
      <c r="BD373" s="243"/>
      <c r="BE373" s="243"/>
      <c r="BF373" s="243"/>
      <c r="BG373" s="243"/>
      <c r="BH373" s="243"/>
      <c r="BI373" s="243"/>
      <c r="BJ373" s="243"/>
      <c r="BK373" s="243"/>
      <c r="BL373" s="243"/>
      <c r="BM373" s="243"/>
      <c r="BN373" s="243"/>
      <c r="BO373" s="243"/>
      <c r="BP373" s="243"/>
      <c r="BQ373" s="243"/>
      <c r="BR373" s="243"/>
      <c r="BS373" s="243"/>
      <c r="BT373" s="243"/>
      <c r="BU373" s="243"/>
      <c r="BV373" s="243"/>
      <c r="BW373" s="243"/>
      <c r="BX373" s="243"/>
      <c r="BY373" s="243"/>
      <c r="BZ373" s="243"/>
      <c r="CA373" s="243"/>
      <c r="CB373" s="243"/>
      <c r="CC373" s="243"/>
      <c r="CD373" s="243"/>
      <c r="CE373" s="243"/>
      <c r="CF373" s="243"/>
      <c r="CG373" s="243"/>
      <c r="CH373" s="243"/>
      <c r="CI373" s="243"/>
      <c r="CJ373" s="243"/>
      <c r="CK373" s="243"/>
      <c r="CL373" s="243"/>
    </row>
    <row r="374" spans="1:90" ht="17.25" customHeight="1" hidden="1">
      <c r="A374" s="243"/>
      <c r="B374" s="243"/>
      <c r="C374" s="243"/>
      <c r="D374" s="243"/>
      <c r="E374" s="243"/>
      <c r="F374" s="243"/>
      <c r="G374" s="243"/>
      <c r="H374" s="243"/>
      <c r="I374" s="243"/>
      <c r="J374" s="243"/>
      <c r="K374" s="243"/>
      <c r="L374" s="243"/>
      <c r="M374" s="243"/>
      <c r="N374" s="243"/>
      <c r="O374" s="243"/>
      <c r="P374" s="243"/>
      <c r="Q374" s="243"/>
      <c r="R374" s="243"/>
      <c r="S374" s="243"/>
      <c r="T374" s="243"/>
      <c r="U374" s="243"/>
      <c r="V374" s="243"/>
      <c r="W374" s="243"/>
      <c r="X374" s="243"/>
      <c r="Y374" s="243"/>
      <c r="Z374" s="243"/>
      <c r="AA374" s="243"/>
      <c r="AB374" s="243"/>
      <c r="AC374" s="243"/>
      <c r="AD374" s="243"/>
      <c r="AE374" s="243"/>
      <c r="AF374" s="243"/>
      <c r="AG374" s="243"/>
      <c r="AH374" s="243"/>
      <c r="AI374" s="243"/>
      <c r="AJ374" s="243"/>
      <c r="AK374" s="243"/>
      <c r="AL374" s="243"/>
      <c r="AM374" s="243"/>
      <c r="AN374" s="243"/>
      <c r="AO374" s="243"/>
      <c r="AP374" s="243"/>
      <c r="AQ374" s="243"/>
      <c r="AR374" s="243"/>
      <c r="AS374" s="243"/>
      <c r="AT374" s="243"/>
      <c r="AU374" s="243"/>
      <c r="AV374" s="243"/>
      <c r="AW374" s="243"/>
      <c r="AX374" s="243"/>
      <c r="AY374" s="243"/>
      <c r="AZ374" s="243"/>
      <c r="BA374" s="243"/>
      <c r="BB374" s="243"/>
      <c r="BC374" s="243"/>
      <c r="BD374" s="243"/>
      <c r="BE374" s="243"/>
      <c r="BF374" s="243"/>
      <c r="BG374" s="243"/>
      <c r="BH374" s="243"/>
      <c r="BI374" s="243"/>
      <c r="BJ374" s="243"/>
      <c r="BK374" s="243"/>
      <c r="BL374" s="243"/>
      <c r="BM374" s="243"/>
      <c r="BN374" s="243"/>
      <c r="BO374" s="243"/>
      <c r="BP374" s="243"/>
      <c r="BQ374" s="243"/>
      <c r="BR374" s="243"/>
      <c r="BS374" s="243"/>
      <c r="BT374" s="243"/>
      <c r="BU374" s="243"/>
      <c r="BV374" s="243"/>
      <c r="BW374" s="243"/>
      <c r="BX374" s="243"/>
      <c r="BY374" s="243"/>
      <c r="BZ374" s="243"/>
      <c r="CA374" s="243"/>
      <c r="CB374" s="243"/>
      <c r="CC374" s="243"/>
      <c r="CD374" s="243"/>
      <c r="CE374" s="243"/>
      <c r="CF374" s="243"/>
      <c r="CG374" s="243"/>
      <c r="CH374" s="243"/>
      <c r="CI374" s="243"/>
      <c r="CJ374" s="243"/>
      <c r="CK374" s="243"/>
      <c r="CL374" s="243"/>
    </row>
    <row r="375" spans="1:90" ht="17.25" customHeight="1" hidden="1">
      <c r="A375" s="243"/>
      <c r="B375" s="243"/>
      <c r="C375" s="243"/>
      <c r="D375" s="243"/>
      <c r="E375" s="243"/>
      <c r="F375" s="243"/>
      <c r="G375" s="243"/>
      <c r="H375" s="243"/>
      <c r="I375" s="243"/>
      <c r="J375" s="243"/>
      <c r="K375" s="243"/>
      <c r="L375" s="243"/>
      <c r="M375" s="243"/>
      <c r="N375" s="243"/>
      <c r="O375" s="243"/>
      <c r="P375" s="243"/>
      <c r="Q375" s="243"/>
      <c r="R375" s="243"/>
      <c r="S375" s="243"/>
      <c r="T375" s="243"/>
      <c r="U375" s="243"/>
      <c r="V375" s="243"/>
      <c r="W375" s="243"/>
      <c r="X375" s="243"/>
      <c r="Y375" s="243"/>
      <c r="Z375" s="243"/>
      <c r="AA375" s="243"/>
      <c r="AB375" s="243"/>
      <c r="AC375" s="243"/>
      <c r="AD375" s="243"/>
      <c r="AE375" s="243"/>
      <c r="AF375" s="243"/>
      <c r="AG375" s="243"/>
      <c r="AH375" s="243"/>
      <c r="AI375" s="243"/>
      <c r="AJ375" s="243"/>
      <c r="AK375" s="243"/>
      <c r="AL375" s="243"/>
      <c r="AM375" s="243"/>
      <c r="AN375" s="243"/>
      <c r="AO375" s="243"/>
      <c r="AP375" s="243"/>
      <c r="AQ375" s="243"/>
      <c r="AR375" s="243"/>
      <c r="AS375" s="243"/>
      <c r="AT375" s="243"/>
      <c r="AU375" s="243"/>
      <c r="AV375" s="243"/>
      <c r="AW375" s="243"/>
      <c r="AX375" s="243"/>
      <c r="AY375" s="243"/>
      <c r="AZ375" s="243"/>
      <c r="BA375" s="243"/>
      <c r="BB375" s="243"/>
      <c r="BC375" s="243"/>
      <c r="BD375" s="243"/>
      <c r="BE375" s="243"/>
      <c r="BF375" s="243"/>
      <c r="BG375" s="243"/>
      <c r="BH375" s="243"/>
      <c r="BI375" s="243"/>
      <c r="BJ375" s="243"/>
      <c r="BK375" s="243"/>
      <c r="BL375" s="243"/>
      <c r="BM375" s="243"/>
      <c r="BN375" s="243"/>
      <c r="BO375" s="243"/>
      <c r="BP375" s="243"/>
      <c r="BQ375" s="243"/>
      <c r="BR375" s="243"/>
      <c r="BS375" s="243"/>
      <c r="BT375" s="243"/>
      <c r="BU375" s="243"/>
      <c r="BV375" s="243"/>
      <c r="BW375" s="243"/>
      <c r="BX375" s="243"/>
      <c r="BY375" s="243"/>
      <c r="BZ375" s="243"/>
      <c r="CA375" s="243"/>
      <c r="CB375" s="243"/>
      <c r="CC375" s="243"/>
      <c r="CD375" s="243"/>
      <c r="CE375" s="243"/>
      <c r="CF375" s="243"/>
      <c r="CG375" s="243"/>
      <c r="CH375" s="243"/>
      <c r="CI375" s="243"/>
      <c r="CJ375" s="243"/>
      <c r="CK375" s="243"/>
      <c r="CL375" s="243"/>
    </row>
    <row r="376" spans="1:90" ht="17.25" customHeight="1" hidden="1">
      <c r="A376" s="243"/>
      <c r="B376" s="243"/>
      <c r="C376" s="243"/>
      <c r="D376" s="243"/>
      <c r="E376" s="243"/>
      <c r="F376" s="243"/>
      <c r="G376" s="243"/>
      <c r="H376" s="243"/>
      <c r="I376" s="243"/>
      <c r="J376" s="243"/>
      <c r="K376" s="243"/>
      <c r="L376" s="243"/>
      <c r="M376" s="243"/>
      <c r="N376" s="243"/>
      <c r="O376" s="243"/>
      <c r="P376" s="243"/>
      <c r="Q376" s="243"/>
      <c r="R376" s="243"/>
      <c r="S376" s="243"/>
      <c r="T376" s="243"/>
      <c r="U376" s="243"/>
      <c r="V376" s="243"/>
      <c r="W376" s="243"/>
      <c r="X376" s="243"/>
      <c r="Y376" s="243"/>
      <c r="Z376" s="243"/>
      <c r="AA376" s="243"/>
      <c r="AB376" s="243"/>
      <c r="AC376" s="243"/>
      <c r="AD376" s="243"/>
      <c r="AE376" s="243"/>
      <c r="AF376" s="243"/>
      <c r="AG376" s="243"/>
      <c r="AH376" s="243"/>
      <c r="AI376" s="243"/>
      <c r="AJ376" s="243"/>
      <c r="AK376" s="243"/>
      <c r="AL376" s="243"/>
      <c r="AM376" s="243"/>
      <c r="AN376" s="243"/>
      <c r="AO376" s="243"/>
      <c r="AP376" s="243"/>
      <c r="AQ376" s="243"/>
      <c r="AR376" s="243"/>
      <c r="AS376" s="243"/>
      <c r="AT376" s="243"/>
      <c r="AU376" s="243"/>
      <c r="AV376" s="243"/>
      <c r="AW376" s="243"/>
      <c r="AX376" s="243"/>
      <c r="AY376" s="243"/>
      <c r="AZ376" s="243"/>
      <c r="BA376" s="243"/>
      <c r="BB376" s="243"/>
      <c r="BC376" s="243"/>
      <c r="BD376" s="243"/>
      <c r="BE376" s="243"/>
      <c r="BF376" s="243"/>
      <c r="BG376" s="243"/>
      <c r="BH376" s="243"/>
      <c r="BI376" s="243"/>
      <c r="BJ376" s="243"/>
      <c r="BK376" s="243"/>
      <c r="BL376" s="243"/>
      <c r="BM376" s="243"/>
      <c r="BN376" s="243"/>
      <c r="BO376" s="243"/>
      <c r="BP376" s="243"/>
      <c r="BQ376" s="243"/>
      <c r="BR376" s="243"/>
      <c r="BS376" s="243"/>
      <c r="BT376" s="243"/>
      <c r="BU376" s="243"/>
      <c r="BV376" s="243"/>
      <c r="BW376" s="243"/>
      <c r="BX376" s="243"/>
      <c r="BY376" s="243"/>
      <c r="BZ376" s="243"/>
      <c r="CA376" s="243"/>
      <c r="CB376" s="243"/>
      <c r="CC376" s="243"/>
      <c r="CD376" s="243"/>
      <c r="CE376" s="243"/>
      <c r="CF376" s="243"/>
      <c r="CG376" s="243"/>
      <c r="CH376" s="243"/>
      <c r="CI376" s="243"/>
      <c r="CJ376" s="243"/>
      <c r="CK376" s="243"/>
      <c r="CL376" s="243"/>
    </row>
    <row r="377" spans="1:90" ht="17.25" customHeight="1" hidden="1">
      <c r="A377" s="243"/>
      <c r="B377" s="243"/>
      <c r="C377" s="243"/>
      <c r="D377" s="243"/>
      <c r="E377" s="243"/>
      <c r="F377" s="243"/>
      <c r="G377" s="243"/>
      <c r="H377" s="243"/>
      <c r="I377" s="243"/>
      <c r="J377" s="243"/>
      <c r="K377" s="243"/>
      <c r="L377" s="243"/>
      <c r="M377" s="243"/>
      <c r="N377" s="243"/>
      <c r="O377" s="243"/>
      <c r="P377" s="243"/>
      <c r="Q377" s="243"/>
      <c r="R377" s="243"/>
      <c r="S377" s="243"/>
      <c r="T377" s="243"/>
      <c r="U377" s="243"/>
      <c r="V377" s="243"/>
      <c r="W377" s="243"/>
      <c r="X377" s="243"/>
      <c r="Y377" s="243"/>
      <c r="Z377" s="243"/>
      <c r="AA377" s="243"/>
      <c r="AB377" s="243"/>
      <c r="AC377" s="243"/>
      <c r="AD377" s="243"/>
      <c r="AE377" s="243"/>
      <c r="AF377" s="243"/>
      <c r="AG377" s="243"/>
      <c r="AH377" s="243"/>
      <c r="AI377" s="243"/>
      <c r="AJ377" s="243"/>
      <c r="AK377" s="243"/>
      <c r="AL377" s="243"/>
      <c r="AM377" s="243"/>
      <c r="AN377" s="243"/>
      <c r="AO377" s="243"/>
      <c r="AP377" s="243"/>
      <c r="AQ377" s="243"/>
      <c r="AR377" s="243"/>
      <c r="AS377" s="243"/>
      <c r="AT377" s="243"/>
      <c r="AU377" s="243"/>
      <c r="AV377" s="243"/>
      <c r="AW377" s="243"/>
      <c r="AX377" s="243"/>
      <c r="AY377" s="243"/>
      <c r="AZ377" s="243"/>
      <c r="BA377" s="243"/>
      <c r="BB377" s="243"/>
      <c r="BC377" s="243"/>
      <c r="BD377" s="243"/>
      <c r="BE377" s="243"/>
      <c r="BF377" s="243"/>
      <c r="BG377" s="243"/>
      <c r="BH377" s="243"/>
      <c r="BI377" s="243"/>
      <c r="BJ377" s="243"/>
      <c r="BK377" s="243"/>
      <c r="BL377" s="243"/>
      <c r="BM377" s="243"/>
      <c r="BN377" s="243"/>
      <c r="BO377" s="243"/>
      <c r="BP377" s="243"/>
      <c r="BQ377" s="243"/>
      <c r="BR377" s="243"/>
      <c r="BS377" s="243"/>
      <c r="BT377" s="243"/>
      <c r="BU377" s="243"/>
      <c r="BV377" s="243"/>
      <c r="BW377" s="243"/>
      <c r="BX377" s="243"/>
      <c r="BY377" s="243"/>
      <c r="BZ377" s="243"/>
      <c r="CA377" s="243"/>
      <c r="CB377" s="243"/>
      <c r="CC377" s="243"/>
      <c r="CD377" s="243"/>
      <c r="CE377" s="243"/>
      <c r="CF377" s="243"/>
      <c r="CG377" s="243"/>
      <c r="CH377" s="243"/>
      <c r="CI377" s="243"/>
      <c r="CJ377" s="243"/>
      <c r="CK377" s="243"/>
      <c r="CL377" s="243"/>
    </row>
    <row r="378" spans="1:90" ht="17.25" customHeight="1" hidden="1">
      <c r="A378" s="243"/>
      <c r="B378" s="243"/>
      <c r="C378" s="243"/>
      <c r="D378" s="243"/>
      <c r="E378" s="243"/>
      <c r="F378" s="243"/>
      <c r="G378" s="243"/>
      <c r="H378" s="243"/>
      <c r="I378" s="243"/>
      <c r="J378" s="243"/>
      <c r="K378" s="243"/>
      <c r="L378" s="243"/>
      <c r="M378" s="243"/>
      <c r="N378" s="243"/>
      <c r="O378" s="243"/>
      <c r="P378" s="243"/>
      <c r="Q378" s="243"/>
      <c r="R378" s="243"/>
      <c r="S378" s="243"/>
      <c r="T378" s="243"/>
      <c r="U378" s="243"/>
      <c r="V378" s="243"/>
      <c r="W378" s="243"/>
      <c r="X378" s="243"/>
      <c r="Y378" s="243"/>
      <c r="Z378" s="243"/>
      <c r="AA378" s="243"/>
      <c r="AB378" s="243"/>
      <c r="AC378" s="243"/>
      <c r="AD378" s="243"/>
      <c r="AE378" s="243"/>
      <c r="AF378" s="243"/>
      <c r="AG378" s="243"/>
      <c r="AH378" s="243"/>
      <c r="AI378" s="243"/>
      <c r="AJ378" s="243"/>
      <c r="AK378" s="243"/>
      <c r="AL378" s="243"/>
      <c r="AM378" s="243"/>
      <c r="AN378" s="243"/>
      <c r="AO378" s="243"/>
      <c r="AP378" s="243"/>
      <c r="AQ378" s="243"/>
      <c r="AR378" s="243"/>
      <c r="AS378" s="243"/>
      <c r="AT378" s="243"/>
      <c r="AU378" s="243"/>
      <c r="AV378" s="243"/>
      <c r="AW378" s="243"/>
      <c r="AX378" s="243"/>
      <c r="AY378" s="243"/>
      <c r="AZ378" s="243"/>
      <c r="BA378" s="243"/>
      <c r="BB378" s="243"/>
      <c r="BC378" s="243"/>
      <c r="BD378" s="243"/>
      <c r="BE378" s="243"/>
      <c r="BF378" s="243"/>
      <c r="BG378" s="243"/>
      <c r="BH378" s="243"/>
      <c r="BI378" s="243"/>
      <c r="BJ378" s="243"/>
      <c r="BK378" s="243"/>
      <c r="BL378" s="243"/>
      <c r="BM378" s="243"/>
      <c r="BN378" s="243"/>
      <c r="BO378" s="243"/>
      <c r="BP378" s="243"/>
      <c r="BQ378" s="243"/>
      <c r="BR378" s="243"/>
      <c r="BS378" s="243"/>
      <c r="BT378" s="243"/>
      <c r="BU378" s="243"/>
      <c r="BV378" s="243"/>
      <c r="BW378" s="243"/>
      <c r="BX378" s="243"/>
      <c r="BY378" s="243"/>
      <c r="BZ378" s="243"/>
      <c r="CA378" s="243"/>
      <c r="CB378" s="243"/>
      <c r="CC378" s="243"/>
      <c r="CD378" s="243"/>
      <c r="CE378" s="243"/>
      <c r="CF378" s="243"/>
      <c r="CG378" s="243"/>
      <c r="CH378" s="243"/>
      <c r="CI378" s="243"/>
      <c r="CJ378" s="243"/>
      <c r="CK378" s="243"/>
      <c r="CL378" s="243"/>
    </row>
    <row r="379" spans="1:90" ht="17.25" customHeight="1" hidden="1">
      <c r="A379" s="243"/>
      <c r="B379" s="243"/>
      <c r="C379" s="243"/>
      <c r="D379" s="243"/>
      <c r="E379" s="243"/>
      <c r="F379" s="243"/>
      <c r="G379" s="243"/>
      <c r="H379" s="243"/>
      <c r="I379" s="243"/>
      <c r="J379" s="243"/>
      <c r="K379" s="243"/>
      <c r="L379" s="243"/>
      <c r="M379" s="243"/>
      <c r="N379" s="243"/>
      <c r="O379" s="243"/>
      <c r="P379" s="243"/>
      <c r="Q379" s="243"/>
      <c r="R379" s="243"/>
      <c r="S379" s="243"/>
      <c r="T379" s="243"/>
      <c r="U379" s="243"/>
      <c r="V379" s="243"/>
      <c r="W379" s="243"/>
      <c r="X379" s="243"/>
      <c r="Y379" s="243"/>
      <c r="Z379" s="243"/>
      <c r="AA379" s="243"/>
      <c r="AB379" s="243"/>
      <c r="AC379" s="243"/>
      <c r="AD379" s="243"/>
      <c r="AE379" s="243"/>
      <c r="AF379" s="243"/>
      <c r="AG379" s="243"/>
      <c r="AH379" s="243"/>
      <c r="AI379" s="243"/>
      <c r="AJ379" s="243"/>
      <c r="AK379" s="243"/>
      <c r="AL379" s="243"/>
      <c r="AM379" s="243"/>
      <c r="AN379" s="243"/>
      <c r="AO379" s="243"/>
      <c r="AP379" s="243"/>
      <c r="AQ379" s="243"/>
      <c r="AR379" s="243"/>
      <c r="AS379" s="243"/>
      <c r="AT379" s="243"/>
      <c r="AU379" s="243"/>
      <c r="AV379" s="243"/>
      <c r="AW379" s="243"/>
      <c r="AX379" s="243"/>
      <c r="AY379" s="243"/>
      <c r="AZ379" s="243"/>
      <c r="BA379" s="243"/>
      <c r="BB379" s="243"/>
      <c r="BC379" s="243"/>
      <c r="BD379" s="243"/>
      <c r="BE379" s="243"/>
      <c r="BF379" s="243"/>
      <c r="BG379" s="243"/>
      <c r="BH379" s="243"/>
      <c r="BI379" s="243"/>
      <c r="BJ379" s="243"/>
      <c r="BK379" s="243"/>
      <c r="BL379" s="243"/>
      <c r="BM379" s="243"/>
      <c r="BN379" s="243"/>
      <c r="BO379" s="243"/>
      <c r="BP379" s="243"/>
      <c r="BQ379" s="243"/>
      <c r="BR379" s="243"/>
      <c r="BS379" s="243"/>
      <c r="BT379" s="243"/>
      <c r="BU379" s="243"/>
      <c r="BV379" s="243"/>
      <c r="BW379" s="243"/>
      <c r="BX379" s="243"/>
      <c r="BY379" s="243"/>
      <c r="BZ379" s="243"/>
      <c r="CA379" s="243"/>
      <c r="CB379" s="243"/>
      <c r="CC379" s="243"/>
      <c r="CD379" s="243"/>
      <c r="CE379" s="243"/>
      <c r="CF379" s="243"/>
      <c r="CG379" s="243"/>
      <c r="CH379" s="243"/>
      <c r="CI379" s="243"/>
      <c r="CJ379" s="243"/>
      <c r="CK379" s="243"/>
      <c r="CL379" s="243"/>
    </row>
    <row r="380" spans="1:90" ht="17.25" customHeight="1" hidden="1">
      <c r="A380" s="243"/>
      <c r="B380" s="243"/>
      <c r="C380" s="243"/>
      <c r="D380" s="243"/>
      <c r="E380" s="243"/>
      <c r="F380" s="243"/>
      <c r="G380" s="243"/>
      <c r="H380" s="243"/>
      <c r="I380" s="243"/>
      <c r="J380" s="243"/>
      <c r="K380" s="243"/>
      <c r="L380" s="243"/>
      <c r="M380" s="243"/>
      <c r="N380" s="243"/>
      <c r="O380" s="243"/>
      <c r="P380" s="243"/>
      <c r="Q380" s="243"/>
      <c r="R380" s="243"/>
      <c r="S380" s="243"/>
      <c r="T380" s="243"/>
      <c r="U380" s="243"/>
      <c r="V380" s="243"/>
      <c r="W380" s="243"/>
      <c r="X380" s="243"/>
      <c r="Y380" s="243"/>
      <c r="Z380" s="243"/>
      <c r="AA380" s="243"/>
      <c r="AB380" s="243"/>
      <c r="AC380" s="243"/>
      <c r="AD380" s="243"/>
      <c r="AE380" s="243"/>
      <c r="AF380" s="243"/>
      <c r="AG380" s="243"/>
      <c r="AH380" s="243"/>
      <c r="AI380" s="243"/>
      <c r="AJ380" s="243"/>
      <c r="AK380" s="243"/>
      <c r="AL380" s="243"/>
      <c r="AM380" s="243"/>
      <c r="AN380" s="243"/>
      <c r="AO380" s="243"/>
      <c r="AP380" s="243"/>
      <c r="AQ380" s="243"/>
      <c r="AR380" s="243"/>
      <c r="AS380" s="243"/>
      <c r="AT380" s="243"/>
      <c r="AU380" s="243"/>
      <c r="AV380" s="243"/>
      <c r="AW380" s="243"/>
      <c r="AX380" s="243"/>
      <c r="AY380" s="243"/>
      <c r="AZ380" s="243"/>
      <c r="BA380" s="243"/>
      <c r="BB380" s="243"/>
      <c r="BC380" s="243"/>
      <c r="BD380" s="243"/>
      <c r="BE380" s="243"/>
      <c r="BF380" s="243"/>
      <c r="BG380" s="243"/>
      <c r="BH380" s="243"/>
      <c r="BI380" s="243"/>
      <c r="BJ380" s="243"/>
      <c r="BK380" s="243"/>
      <c r="BL380" s="243"/>
      <c r="BM380" s="243"/>
      <c r="BN380" s="243"/>
      <c r="BO380" s="243"/>
      <c r="BP380" s="243"/>
      <c r="BQ380" s="243"/>
      <c r="BR380" s="243"/>
      <c r="BS380" s="243"/>
      <c r="BT380" s="243"/>
      <c r="BU380" s="243"/>
      <c r="BV380" s="243"/>
      <c r="BW380" s="243"/>
      <c r="BX380" s="243"/>
      <c r="BY380" s="243"/>
      <c r="BZ380" s="243"/>
      <c r="CA380" s="243"/>
      <c r="CB380" s="243"/>
      <c r="CC380" s="243"/>
      <c r="CD380" s="243"/>
      <c r="CE380" s="243"/>
      <c r="CF380" s="243"/>
      <c r="CG380" s="243"/>
      <c r="CH380" s="243"/>
      <c r="CI380" s="243"/>
      <c r="CJ380" s="243"/>
      <c r="CK380" s="243"/>
      <c r="CL380" s="243"/>
    </row>
    <row r="381" spans="1:90" ht="17.25" customHeight="1" hidden="1">
      <c r="A381" s="243"/>
      <c r="B381" s="243"/>
      <c r="C381" s="243"/>
      <c r="D381" s="243"/>
      <c r="E381" s="243"/>
      <c r="F381" s="243"/>
      <c r="G381" s="243"/>
      <c r="H381" s="243"/>
      <c r="I381" s="243"/>
      <c r="J381" s="243"/>
      <c r="K381" s="243"/>
      <c r="L381" s="243"/>
      <c r="M381" s="243"/>
      <c r="N381" s="243"/>
      <c r="O381" s="243"/>
      <c r="P381" s="243"/>
      <c r="Q381" s="243"/>
      <c r="R381" s="243"/>
      <c r="S381" s="243"/>
      <c r="T381" s="243"/>
      <c r="U381" s="243"/>
      <c r="V381" s="243"/>
      <c r="W381" s="243"/>
      <c r="X381" s="243"/>
      <c r="Y381" s="243"/>
      <c r="Z381" s="243"/>
      <c r="AA381" s="243"/>
      <c r="AB381" s="243"/>
      <c r="AC381" s="243"/>
      <c r="AD381" s="243"/>
      <c r="AE381" s="243"/>
      <c r="AF381" s="243"/>
      <c r="AG381" s="243"/>
      <c r="AH381" s="243"/>
      <c r="AI381" s="243"/>
      <c r="AJ381" s="243"/>
      <c r="AK381" s="243"/>
      <c r="AL381" s="243"/>
      <c r="AM381" s="243"/>
      <c r="AN381" s="243"/>
      <c r="AO381" s="243"/>
      <c r="AP381" s="243"/>
      <c r="AQ381" s="243"/>
      <c r="AR381" s="243"/>
      <c r="AS381" s="243"/>
      <c r="AT381" s="243"/>
      <c r="AU381" s="243"/>
      <c r="AV381" s="243"/>
      <c r="AW381" s="243"/>
      <c r="AX381" s="243"/>
      <c r="AY381" s="243"/>
      <c r="AZ381" s="243"/>
      <c r="BA381" s="243"/>
      <c r="BB381" s="243"/>
      <c r="BC381" s="243"/>
      <c r="BD381" s="243"/>
      <c r="BE381" s="243"/>
      <c r="BF381" s="243"/>
      <c r="BG381" s="243"/>
      <c r="BH381" s="243"/>
      <c r="BI381" s="243"/>
      <c r="BJ381" s="243"/>
      <c r="BK381" s="243"/>
      <c r="BL381" s="243"/>
      <c r="BM381" s="243"/>
      <c r="BN381" s="243"/>
      <c r="BO381" s="243"/>
      <c r="BP381" s="243"/>
      <c r="BQ381" s="243"/>
      <c r="BR381" s="243"/>
      <c r="BS381" s="243"/>
      <c r="BT381" s="243"/>
      <c r="BU381" s="243"/>
      <c r="BV381" s="243"/>
      <c r="BW381" s="243"/>
      <c r="BX381" s="243"/>
      <c r="BY381" s="243"/>
      <c r="BZ381" s="243"/>
      <c r="CA381" s="243"/>
      <c r="CB381" s="243"/>
      <c r="CC381" s="243"/>
      <c r="CD381" s="243"/>
      <c r="CE381" s="243"/>
      <c r="CF381" s="243"/>
      <c r="CG381" s="243"/>
      <c r="CH381" s="243"/>
      <c r="CI381" s="243"/>
      <c r="CJ381" s="243"/>
      <c r="CK381" s="243"/>
      <c r="CL381" s="243"/>
    </row>
    <row r="382" spans="1:90" ht="17.25" customHeight="1" hidden="1">
      <c r="A382" s="243"/>
      <c r="B382" s="243"/>
      <c r="C382" s="243"/>
      <c r="D382" s="243"/>
      <c r="E382" s="243"/>
      <c r="F382" s="243"/>
      <c r="G382" s="243"/>
      <c r="H382" s="243"/>
      <c r="I382" s="243"/>
      <c r="J382" s="243"/>
      <c r="K382" s="243"/>
      <c r="L382" s="243"/>
      <c r="M382" s="243"/>
      <c r="N382" s="243"/>
      <c r="O382" s="243"/>
      <c r="P382" s="243"/>
      <c r="Q382" s="243"/>
      <c r="R382" s="243"/>
      <c r="S382" s="243"/>
      <c r="T382" s="243"/>
      <c r="U382" s="243"/>
      <c r="V382" s="243"/>
      <c r="W382" s="243"/>
      <c r="X382" s="243"/>
      <c r="Y382" s="243"/>
      <c r="Z382" s="243"/>
      <c r="AA382" s="243"/>
      <c r="AB382" s="243"/>
      <c r="AC382" s="243"/>
      <c r="AD382" s="243"/>
      <c r="AE382" s="243"/>
      <c r="AF382" s="243"/>
      <c r="AG382" s="243"/>
      <c r="AH382" s="243"/>
      <c r="AI382" s="243"/>
      <c r="AJ382" s="243"/>
      <c r="AK382" s="243"/>
      <c r="AL382" s="243"/>
      <c r="AM382" s="243"/>
      <c r="AN382" s="243"/>
      <c r="AO382" s="243"/>
      <c r="AP382" s="243"/>
      <c r="AQ382" s="243"/>
      <c r="AR382" s="243"/>
      <c r="AS382" s="243"/>
      <c r="AT382" s="243"/>
      <c r="AU382" s="243"/>
      <c r="AV382" s="243"/>
      <c r="AW382" s="243"/>
      <c r="AX382" s="243"/>
      <c r="AY382" s="243"/>
      <c r="AZ382" s="243"/>
      <c r="BA382" s="243"/>
      <c r="BB382" s="243"/>
      <c r="BC382" s="243"/>
      <c r="BD382" s="243"/>
      <c r="BE382" s="243"/>
      <c r="BF382" s="243"/>
      <c r="BG382" s="243"/>
      <c r="BH382" s="243"/>
      <c r="BI382" s="243"/>
      <c r="BJ382" s="243"/>
      <c r="BK382" s="243"/>
      <c r="BL382" s="243"/>
      <c r="BM382" s="243"/>
      <c r="BN382" s="243"/>
      <c r="BO382" s="243"/>
      <c r="BP382" s="243"/>
      <c r="BQ382" s="243"/>
      <c r="BR382" s="243"/>
      <c r="BS382" s="243"/>
      <c r="BT382" s="243"/>
      <c r="BU382" s="243"/>
      <c r="BV382" s="243"/>
      <c r="BW382" s="243"/>
      <c r="BX382" s="243"/>
      <c r="BY382" s="243"/>
      <c r="BZ382" s="243"/>
      <c r="CA382" s="243"/>
      <c r="CB382" s="243"/>
      <c r="CC382" s="243"/>
      <c r="CD382" s="243"/>
      <c r="CE382" s="243"/>
      <c r="CF382" s="243"/>
      <c r="CG382" s="243"/>
      <c r="CH382" s="243"/>
      <c r="CI382" s="243"/>
      <c r="CJ382" s="243"/>
      <c r="CK382" s="243"/>
      <c r="CL382" s="243"/>
    </row>
    <row r="383" spans="1:90" ht="17.25" customHeight="1" hidden="1">
      <c r="A383" s="243"/>
      <c r="B383" s="243"/>
      <c r="C383" s="243"/>
      <c r="D383" s="243"/>
      <c r="E383" s="243"/>
      <c r="F383" s="243"/>
      <c r="G383" s="243"/>
      <c r="H383" s="243"/>
      <c r="I383" s="243"/>
      <c r="J383" s="243"/>
      <c r="K383" s="243"/>
      <c r="L383" s="243"/>
      <c r="M383" s="243"/>
      <c r="N383" s="243"/>
      <c r="O383" s="243"/>
      <c r="P383" s="243"/>
      <c r="Q383" s="243"/>
      <c r="R383" s="243"/>
      <c r="S383" s="243"/>
      <c r="T383" s="243"/>
      <c r="U383" s="243"/>
      <c r="V383" s="243"/>
      <c r="W383" s="243"/>
      <c r="X383" s="243"/>
      <c r="Y383" s="243"/>
      <c r="Z383" s="243"/>
      <c r="AA383" s="243"/>
      <c r="AB383" s="243"/>
      <c r="AC383" s="243"/>
      <c r="AD383" s="243"/>
      <c r="AE383" s="243"/>
      <c r="AF383" s="243"/>
      <c r="AG383" s="243"/>
      <c r="AH383" s="243"/>
      <c r="AI383" s="243"/>
      <c r="AJ383" s="243"/>
      <c r="AK383" s="243"/>
      <c r="AL383" s="243"/>
      <c r="AM383" s="243"/>
      <c r="AN383" s="243"/>
      <c r="AO383" s="243"/>
      <c r="AP383" s="243"/>
      <c r="AQ383" s="243"/>
      <c r="AR383" s="243"/>
      <c r="AS383" s="243"/>
      <c r="AT383" s="243"/>
      <c r="AU383" s="243"/>
      <c r="AV383" s="243"/>
      <c r="AW383" s="243"/>
      <c r="AX383" s="243"/>
      <c r="AY383" s="243"/>
      <c r="AZ383" s="243"/>
      <c r="BA383" s="243"/>
      <c r="BB383" s="243"/>
      <c r="BC383" s="243"/>
      <c r="BD383" s="243"/>
      <c r="BE383" s="243"/>
      <c r="BF383" s="243"/>
      <c r="BG383" s="243"/>
      <c r="BH383" s="243"/>
      <c r="BI383" s="243"/>
      <c r="BJ383" s="243"/>
      <c r="BK383" s="243"/>
      <c r="BL383" s="243"/>
      <c r="BM383" s="243"/>
      <c r="BN383" s="243"/>
      <c r="BO383" s="243"/>
      <c r="BP383" s="243"/>
      <c r="BQ383" s="243"/>
      <c r="BR383" s="243"/>
      <c r="BS383" s="243"/>
      <c r="BT383" s="243"/>
      <c r="BU383" s="243"/>
      <c r="BV383" s="243"/>
      <c r="BW383" s="243"/>
      <c r="BX383" s="243"/>
      <c r="BY383" s="243"/>
      <c r="BZ383" s="243"/>
      <c r="CA383" s="243"/>
      <c r="CB383" s="243"/>
      <c r="CC383" s="243"/>
      <c r="CD383" s="243"/>
      <c r="CE383" s="243"/>
      <c r="CF383" s="243"/>
      <c r="CG383" s="243"/>
      <c r="CH383" s="243"/>
      <c r="CI383" s="243"/>
      <c r="CJ383" s="243"/>
      <c r="CK383" s="243"/>
      <c r="CL383" s="243"/>
    </row>
    <row r="384" spans="1:90" ht="17.25" customHeight="1" hidden="1">
      <c r="A384" s="243"/>
      <c r="B384" s="243"/>
      <c r="C384" s="243"/>
      <c r="D384" s="243"/>
      <c r="E384" s="243"/>
      <c r="F384" s="243"/>
      <c r="G384" s="243"/>
      <c r="H384" s="243"/>
      <c r="I384" s="243"/>
      <c r="J384" s="243"/>
      <c r="K384" s="243"/>
      <c r="L384" s="243"/>
      <c r="M384" s="243"/>
      <c r="N384" s="243"/>
      <c r="O384" s="243"/>
      <c r="P384" s="243"/>
      <c r="Q384" s="243"/>
      <c r="R384" s="243"/>
      <c r="S384" s="243"/>
      <c r="T384" s="243"/>
      <c r="U384" s="243"/>
      <c r="V384" s="243"/>
      <c r="W384" s="243"/>
      <c r="X384" s="243"/>
      <c r="Y384" s="243"/>
      <c r="Z384" s="243"/>
      <c r="AA384" s="243"/>
      <c r="AB384" s="243"/>
      <c r="AC384" s="243"/>
      <c r="AD384" s="243"/>
      <c r="AE384" s="243"/>
      <c r="AF384" s="243"/>
      <c r="AG384" s="243"/>
      <c r="AH384" s="243"/>
      <c r="AI384" s="243"/>
      <c r="AJ384" s="243"/>
      <c r="AK384" s="243"/>
      <c r="AL384" s="243"/>
      <c r="AM384" s="243"/>
      <c r="AN384" s="243"/>
      <c r="AO384" s="243"/>
      <c r="AP384" s="243"/>
      <c r="AQ384" s="243"/>
      <c r="AR384" s="243"/>
      <c r="AS384" s="243"/>
      <c r="AT384" s="243"/>
      <c r="AU384" s="243"/>
      <c r="AV384" s="243"/>
      <c r="AW384" s="243"/>
      <c r="AX384" s="243"/>
      <c r="AY384" s="243"/>
      <c r="AZ384" s="243"/>
      <c r="BA384" s="243"/>
      <c r="BB384" s="243"/>
      <c r="BC384" s="243"/>
      <c r="BD384" s="243"/>
      <c r="BE384" s="243"/>
      <c r="BF384" s="243"/>
      <c r="BG384" s="243"/>
      <c r="BH384" s="243"/>
      <c r="BI384" s="243"/>
      <c r="BJ384" s="243"/>
      <c r="BK384" s="243"/>
      <c r="BL384" s="243"/>
      <c r="BM384" s="243"/>
      <c r="BN384" s="243"/>
      <c r="BO384" s="243"/>
      <c r="BP384" s="243"/>
      <c r="BQ384" s="243"/>
      <c r="BR384" s="243"/>
      <c r="BS384" s="243"/>
      <c r="BT384" s="243"/>
      <c r="BU384" s="243"/>
      <c r="BV384" s="243"/>
      <c r="BW384" s="243"/>
      <c r="BX384" s="243"/>
      <c r="BY384" s="243"/>
      <c r="BZ384" s="243"/>
      <c r="CA384" s="243"/>
      <c r="CB384" s="243"/>
      <c r="CC384" s="243"/>
      <c r="CD384" s="243"/>
      <c r="CE384" s="243"/>
      <c r="CF384" s="243"/>
      <c r="CG384" s="243"/>
      <c r="CH384" s="243"/>
      <c r="CI384" s="243"/>
      <c r="CJ384" s="243"/>
      <c r="CK384" s="243"/>
      <c r="CL384" s="243"/>
    </row>
    <row r="385" spans="1:90" ht="17.25" customHeight="1" hidden="1">
      <c r="A385" s="243"/>
      <c r="B385" s="243"/>
      <c r="C385" s="243"/>
      <c r="D385" s="243"/>
      <c r="E385" s="243"/>
      <c r="F385" s="243"/>
      <c r="G385" s="243"/>
      <c r="H385" s="243"/>
      <c r="I385" s="243"/>
      <c r="J385" s="243"/>
      <c r="K385" s="243"/>
      <c r="L385" s="243"/>
      <c r="M385" s="243"/>
      <c r="N385" s="243"/>
      <c r="O385" s="243"/>
      <c r="P385" s="243"/>
      <c r="Q385" s="243"/>
      <c r="R385" s="243"/>
      <c r="S385" s="243"/>
      <c r="T385" s="243"/>
      <c r="U385" s="243"/>
      <c r="V385" s="243"/>
      <c r="W385" s="243"/>
      <c r="X385" s="243"/>
      <c r="Y385" s="243"/>
      <c r="Z385" s="243"/>
      <c r="AA385" s="243"/>
      <c r="AB385" s="243"/>
      <c r="AC385" s="243"/>
      <c r="AD385" s="243"/>
      <c r="AE385" s="243"/>
      <c r="AF385" s="243"/>
      <c r="AG385" s="243"/>
      <c r="AH385" s="243"/>
      <c r="AI385" s="243"/>
      <c r="AJ385" s="243"/>
      <c r="AK385" s="243"/>
      <c r="AL385" s="243"/>
      <c r="AM385" s="243"/>
      <c r="AN385" s="243"/>
      <c r="AO385" s="243"/>
      <c r="AP385" s="243"/>
      <c r="AQ385" s="243"/>
      <c r="AR385" s="243"/>
      <c r="AS385" s="243"/>
      <c r="AT385" s="243"/>
      <c r="AU385" s="243"/>
      <c r="AV385" s="243"/>
      <c r="AW385" s="243"/>
      <c r="AX385" s="243"/>
      <c r="AY385" s="243"/>
      <c r="AZ385" s="243"/>
      <c r="BA385" s="243"/>
      <c r="BB385" s="243"/>
      <c r="BC385" s="243"/>
      <c r="BD385" s="243"/>
      <c r="BE385" s="243"/>
      <c r="BF385" s="243"/>
      <c r="BG385" s="243"/>
      <c r="BH385" s="243"/>
      <c r="BI385" s="243"/>
      <c r="BJ385" s="243"/>
      <c r="BK385" s="243"/>
      <c r="BL385" s="243"/>
      <c r="BM385" s="243"/>
      <c r="BN385" s="243"/>
      <c r="BO385" s="243"/>
      <c r="BP385" s="243"/>
      <c r="BQ385" s="243"/>
      <c r="BR385" s="243"/>
      <c r="BS385" s="243"/>
      <c r="BT385" s="243"/>
      <c r="BU385" s="243"/>
      <c r="BV385" s="243"/>
      <c r="BW385" s="243"/>
      <c r="BX385" s="243"/>
      <c r="BY385" s="243"/>
      <c r="BZ385" s="243"/>
      <c r="CA385" s="243"/>
      <c r="CB385" s="243"/>
      <c r="CC385" s="243"/>
      <c r="CD385" s="243"/>
      <c r="CE385" s="243"/>
      <c r="CF385" s="243"/>
      <c r="CG385" s="243"/>
      <c r="CH385" s="243"/>
      <c r="CI385" s="243"/>
      <c r="CJ385" s="243"/>
      <c r="CK385" s="243"/>
      <c r="CL385" s="243"/>
    </row>
    <row r="386" spans="1:90" ht="17.25" customHeight="1" hidden="1">
      <c r="A386" s="243"/>
      <c r="B386" s="243"/>
      <c r="C386" s="243"/>
      <c r="D386" s="243"/>
      <c r="E386" s="243"/>
      <c r="F386" s="243"/>
      <c r="G386" s="243"/>
      <c r="H386" s="243"/>
      <c r="I386" s="243"/>
      <c r="J386" s="243"/>
      <c r="K386" s="243"/>
      <c r="L386" s="243"/>
      <c r="M386" s="243"/>
      <c r="N386" s="243"/>
      <c r="O386" s="243"/>
      <c r="P386" s="243"/>
      <c r="Q386" s="243"/>
      <c r="R386" s="243"/>
      <c r="S386" s="243"/>
      <c r="T386" s="243"/>
      <c r="U386" s="243"/>
      <c r="V386" s="243"/>
      <c r="W386" s="243"/>
      <c r="X386" s="243"/>
      <c r="Y386" s="243"/>
      <c r="Z386" s="243"/>
      <c r="AA386" s="243"/>
      <c r="AB386" s="243"/>
      <c r="AC386" s="243"/>
      <c r="AD386" s="243"/>
      <c r="AE386" s="243"/>
      <c r="AF386" s="243"/>
      <c r="AG386" s="243"/>
      <c r="AH386" s="243"/>
      <c r="AI386" s="243"/>
      <c r="AJ386" s="243"/>
      <c r="AK386" s="243"/>
      <c r="AL386" s="243"/>
      <c r="AM386" s="243"/>
      <c r="AN386" s="243"/>
      <c r="AO386" s="243"/>
      <c r="AP386" s="243"/>
      <c r="AQ386" s="243"/>
      <c r="AR386" s="243"/>
      <c r="AS386" s="243"/>
      <c r="AT386" s="243"/>
      <c r="AU386" s="243"/>
      <c r="AV386" s="243"/>
      <c r="AW386" s="243"/>
      <c r="AX386" s="243"/>
      <c r="AY386" s="243"/>
      <c r="AZ386" s="243"/>
      <c r="BA386" s="243"/>
      <c r="BB386" s="243"/>
      <c r="BC386" s="243"/>
      <c r="BD386" s="243"/>
      <c r="BE386" s="243"/>
      <c r="BF386" s="243"/>
      <c r="BG386" s="243"/>
      <c r="BH386" s="243"/>
      <c r="BI386" s="243"/>
      <c r="BJ386" s="243"/>
      <c r="BK386" s="243"/>
      <c r="BL386" s="243"/>
      <c r="BM386" s="243"/>
      <c r="BN386" s="243"/>
      <c r="BO386" s="243"/>
      <c r="BP386" s="243"/>
      <c r="BQ386" s="243"/>
      <c r="BR386" s="243"/>
      <c r="BS386" s="243"/>
      <c r="BT386" s="243"/>
      <c r="BU386" s="243"/>
      <c r="BV386" s="243"/>
      <c r="BW386" s="243"/>
      <c r="BX386" s="243"/>
      <c r="BY386" s="243"/>
      <c r="BZ386" s="243"/>
      <c r="CA386" s="243"/>
      <c r="CB386" s="243"/>
      <c r="CC386" s="243"/>
      <c r="CD386" s="243"/>
      <c r="CE386" s="243"/>
      <c r="CF386" s="243"/>
      <c r="CG386" s="243"/>
      <c r="CH386" s="243"/>
      <c r="CI386" s="243"/>
      <c r="CJ386" s="243"/>
      <c r="CK386" s="243"/>
      <c r="CL386" s="243"/>
    </row>
    <row r="387" spans="1:90" ht="17.25" customHeight="1" hidden="1">
      <c r="A387" s="243"/>
      <c r="B387" s="243"/>
      <c r="C387" s="243"/>
      <c r="D387" s="243"/>
      <c r="E387" s="243"/>
      <c r="F387" s="243"/>
      <c r="G387" s="243"/>
      <c r="H387" s="243"/>
      <c r="I387" s="243"/>
      <c r="J387" s="243"/>
      <c r="K387" s="243"/>
      <c r="L387" s="243"/>
      <c r="M387" s="243"/>
      <c r="N387" s="243"/>
      <c r="O387" s="243"/>
      <c r="P387" s="243"/>
      <c r="Q387" s="243"/>
      <c r="R387" s="243"/>
      <c r="S387" s="243"/>
      <c r="T387" s="243"/>
      <c r="U387" s="243"/>
      <c r="V387" s="243"/>
      <c r="W387" s="243"/>
      <c r="X387" s="243"/>
      <c r="Y387" s="243"/>
      <c r="Z387" s="243"/>
      <c r="AA387" s="243"/>
      <c r="AB387" s="243"/>
      <c r="AC387" s="243"/>
      <c r="AD387" s="243"/>
      <c r="AE387" s="243"/>
      <c r="AF387" s="243"/>
      <c r="AG387" s="243"/>
      <c r="AH387" s="243"/>
      <c r="AI387" s="243"/>
      <c r="AJ387" s="243"/>
      <c r="AK387" s="243"/>
      <c r="AL387" s="243"/>
      <c r="AM387" s="243"/>
      <c r="AN387" s="243"/>
      <c r="AO387" s="243"/>
      <c r="AP387" s="243"/>
      <c r="AQ387" s="243"/>
      <c r="AR387" s="243"/>
      <c r="AS387" s="243"/>
      <c r="AT387" s="243"/>
      <c r="AU387" s="243"/>
      <c r="AV387" s="243"/>
      <c r="AW387" s="243"/>
      <c r="AX387" s="243"/>
      <c r="AY387" s="243"/>
      <c r="AZ387" s="243"/>
      <c r="BA387" s="243"/>
      <c r="BB387" s="243"/>
      <c r="BC387" s="243"/>
      <c r="BD387" s="243"/>
      <c r="BE387" s="243"/>
      <c r="BF387" s="243"/>
      <c r="BG387" s="243"/>
      <c r="BH387" s="243"/>
      <c r="BI387" s="243"/>
      <c r="BJ387" s="243"/>
      <c r="BK387" s="243"/>
      <c r="BL387" s="243"/>
      <c r="BM387" s="243"/>
      <c r="BN387" s="243"/>
      <c r="BO387" s="243"/>
      <c r="BP387" s="243"/>
      <c r="BQ387" s="243"/>
      <c r="BR387" s="243"/>
      <c r="BS387" s="243"/>
      <c r="BT387" s="243"/>
      <c r="BU387" s="243"/>
      <c r="BV387" s="243"/>
      <c r="BW387" s="243"/>
      <c r="BX387" s="243"/>
      <c r="BY387" s="243"/>
      <c r="BZ387" s="243"/>
      <c r="CA387" s="243"/>
      <c r="CB387" s="243"/>
      <c r="CC387" s="243"/>
      <c r="CD387" s="243"/>
      <c r="CE387" s="243"/>
      <c r="CF387" s="243"/>
      <c r="CG387" s="243"/>
      <c r="CH387" s="243"/>
      <c r="CI387" s="243"/>
      <c r="CJ387" s="243"/>
      <c r="CK387" s="243"/>
      <c r="CL387" s="243"/>
    </row>
    <row r="388" spans="1:90" ht="17.25" customHeight="1" hidden="1">
      <c r="A388" s="243"/>
      <c r="B388" s="243"/>
      <c r="C388" s="243"/>
      <c r="D388" s="243"/>
      <c r="E388" s="243"/>
      <c r="F388" s="243"/>
      <c r="G388" s="243"/>
      <c r="H388" s="243"/>
      <c r="I388" s="243"/>
      <c r="J388" s="243"/>
      <c r="K388" s="243"/>
      <c r="L388" s="243"/>
      <c r="M388" s="243"/>
      <c r="N388" s="243"/>
      <c r="O388" s="243"/>
      <c r="P388" s="243"/>
      <c r="Q388" s="243"/>
      <c r="R388" s="243"/>
      <c r="S388" s="243"/>
      <c r="T388" s="243"/>
      <c r="U388" s="243"/>
      <c r="V388" s="243"/>
      <c r="W388" s="243"/>
      <c r="X388" s="243"/>
      <c r="Y388" s="243"/>
      <c r="Z388" s="243"/>
      <c r="AA388" s="243"/>
      <c r="AB388" s="243"/>
      <c r="AC388" s="243"/>
      <c r="AD388" s="243"/>
      <c r="AE388" s="243"/>
      <c r="AF388" s="243"/>
      <c r="AG388" s="243"/>
      <c r="AH388" s="243"/>
      <c r="AI388" s="243"/>
      <c r="AJ388" s="243"/>
      <c r="AK388" s="243"/>
      <c r="AL388" s="243"/>
      <c r="AM388" s="243"/>
      <c r="AN388" s="243"/>
      <c r="AO388" s="243"/>
      <c r="AP388" s="243"/>
      <c r="AQ388" s="243"/>
      <c r="AR388" s="243"/>
      <c r="AS388" s="243"/>
      <c r="AT388" s="243"/>
      <c r="AU388" s="243"/>
      <c r="AV388" s="243"/>
      <c r="AW388" s="243"/>
      <c r="AX388" s="243"/>
      <c r="AY388" s="243"/>
      <c r="AZ388" s="243"/>
      <c r="BA388" s="243"/>
      <c r="BB388" s="243"/>
      <c r="BC388" s="243"/>
      <c r="BD388" s="243"/>
      <c r="BE388" s="243"/>
      <c r="BF388" s="243"/>
      <c r="BG388" s="243"/>
      <c r="BH388" s="243"/>
      <c r="BI388" s="243"/>
      <c r="BJ388" s="243"/>
      <c r="BK388" s="243"/>
      <c r="BL388" s="243"/>
      <c r="BM388" s="243"/>
      <c r="BN388" s="243"/>
      <c r="BO388" s="243"/>
      <c r="BP388" s="243"/>
      <c r="BQ388" s="243"/>
      <c r="BR388" s="243"/>
      <c r="BS388" s="243"/>
      <c r="BT388" s="243"/>
      <c r="BU388" s="243"/>
      <c r="BV388" s="243"/>
      <c r="BW388" s="243"/>
      <c r="BX388" s="243"/>
      <c r="BY388" s="243"/>
      <c r="BZ388" s="243"/>
      <c r="CA388" s="243"/>
      <c r="CB388" s="243"/>
      <c r="CC388" s="243"/>
      <c r="CD388" s="243"/>
      <c r="CE388" s="243"/>
      <c r="CF388" s="243"/>
      <c r="CG388" s="243"/>
      <c r="CH388" s="243"/>
      <c r="CI388" s="243"/>
      <c r="CJ388" s="243"/>
      <c r="CK388" s="243"/>
      <c r="CL388" s="243"/>
    </row>
    <row r="389" spans="1:90" ht="17.25" customHeight="1" hidden="1">
      <c r="A389" s="243"/>
      <c r="B389" s="243"/>
      <c r="C389" s="243"/>
      <c r="D389" s="243"/>
      <c r="E389" s="243"/>
      <c r="F389" s="243"/>
      <c r="G389" s="243"/>
      <c r="H389" s="243"/>
      <c r="I389" s="243"/>
      <c r="J389" s="243"/>
      <c r="K389" s="243"/>
      <c r="L389" s="243"/>
      <c r="M389" s="243"/>
      <c r="N389" s="243"/>
      <c r="O389" s="243"/>
      <c r="P389" s="243"/>
      <c r="Q389" s="243"/>
      <c r="R389" s="243"/>
      <c r="S389" s="243"/>
      <c r="T389" s="243"/>
      <c r="U389" s="243"/>
      <c r="V389" s="243"/>
      <c r="W389" s="243"/>
      <c r="X389" s="243"/>
      <c r="Y389" s="243"/>
      <c r="Z389" s="243"/>
      <c r="AA389" s="243"/>
      <c r="AB389" s="243"/>
      <c r="AC389" s="243"/>
      <c r="AD389" s="243"/>
      <c r="AE389" s="243"/>
      <c r="AF389" s="243"/>
      <c r="AG389" s="243"/>
      <c r="AH389" s="243"/>
      <c r="AI389" s="243"/>
      <c r="AJ389" s="243"/>
      <c r="AK389" s="243"/>
      <c r="AL389" s="243"/>
      <c r="AM389" s="243"/>
      <c r="AN389" s="243"/>
      <c r="AO389" s="243"/>
      <c r="AP389" s="243"/>
      <c r="AQ389" s="243"/>
      <c r="AR389" s="243"/>
      <c r="AS389" s="243"/>
      <c r="AT389" s="243"/>
      <c r="AU389" s="243"/>
      <c r="AV389" s="243"/>
      <c r="AW389" s="243"/>
      <c r="AX389" s="243"/>
      <c r="AY389" s="243"/>
      <c r="AZ389" s="243"/>
      <c r="BA389" s="243"/>
      <c r="BB389" s="243"/>
      <c r="BC389" s="243"/>
      <c r="BD389" s="243"/>
      <c r="BE389" s="243"/>
      <c r="BF389" s="243"/>
      <c r="BG389" s="243"/>
      <c r="BH389" s="243"/>
      <c r="BI389" s="243"/>
      <c r="BJ389" s="243"/>
      <c r="BK389" s="243"/>
      <c r="BL389" s="243"/>
      <c r="BM389" s="243"/>
      <c r="BN389" s="243"/>
      <c r="BO389" s="243"/>
      <c r="BP389" s="243"/>
      <c r="BQ389" s="243"/>
      <c r="BR389" s="243"/>
      <c r="BS389" s="243"/>
      <c r="BT389" s="243"/>
      <c r="BU389" s="243"/>
      <c r="BV389" s="243"/>
      <c r="BW389" s="243"/>
      <c r="BX389" s="243"/>
      <c r="BY389" s="243"/>
      <c r="BZ389" s="243"/>
      <c r="CA389" s="243"/>
      <c r="CB389" s="243"/>
      <c r="CC389" s="243"/>
      <c r="CD389" s="243"/>
      <c r="CE389" s="243"/>
      <c r="CF389" s="243"/>
      <c r="CG389" s="243"/>
      <c r="CH389" s="243"/>
      <c r="CI389" s="243"/>
      <c r="CJ389" s="243"/>
      <c r="CK389" s="243"/>
      <c r="CL389" s="243"/>
    </row>
    <row r="390" spans="1:90" ht="17.25" customHeight="1" hidden="1">
      <c r="A390" s="243"/>
      <c r="B390" s="243"/>
      <c r="C390" s="243"/>
      <c r="D390" s="243"/>
      <c r="E390" s="243"/>
      <c r="F390" s="243"/>
      <c r="G390" s="243"/>
      <c r="H390" s="243"/>
      <c r="I390" s="243"/>
      <c r="J390" s="243"/>
      <c r="K390" s="243"/>
      <c r="L390" s="243"/>
      <c r="M390" s="243"/>
      <c r="N390" s="243"/>
      <c r="O390" s="243"/>
      <c r="P390" s="243"/>
      <c r="Q390" s="243"/>
      <c r="R390" s="243"/>
      <c r="S390" s="243"/>
      <c r="T390" s="243"/>
      <c r="U390" s="243"/>
      <c r="V390" s="243"/>
      <c r="W390" s="243"/>
      <c r="X390" s="243"/>
      <c r="Y390" s="243"/>
      <c r="Z390" s="243"/>
      <c r="AA390" s="243"/>
      <c r="AB390" s="243"/>
      <c r="AC390" s="243"/>
      <c r="AD390" s="243"/>
      <c r="AE390" s="243"/>
      <c r="AF390" s="243"/>
      <c r="AG390" s="243"/>
      <c r="AH390" s="243"/>
      <c r="AI390" s="243"/>
      <c r="AJ390" s="243"/>
      <c r="AK390" s="243"/>
      <c r="AL390" s="243"/>
      <c r="AM390" s="243"/>
      <c r="AN390" s="243"/>
      <c r="AO390" s="243"/>
      <c r="AP390" s="243"/>
      <c r="AQ390" s="243"/>
      <c r="AR390" s="243"/>
      <c r="AS390" s="243"/>
      <c r="AT390" s="243"/>
      <c r="AU390" s="243"/>
      <c r="AV390" s="243"/>
      <c r="AW390" s="243"/>
      <c r="AX390" s="243"/>
      <c r="AY390" s="243"/>
      <c r="AZ390" s="243"/>
      <c r="BA390" s="243"/>
      <c r="BB390" s="243"/>
      <c r="BC390" s="243"/>
      <c r="BD390" s="243"/>
      <c r="BE390" s="243"/>
      <c r="BF390" s="243"/>
      <c r="BG390" s="243"/>
      <c r="BH390" s="243"/>
      <c r="BI390" s="243"/>
      <c r="BJ390" s="243"/>
      <c r="BK390" s="243"/>
      <c r="BL390" s="243"/>
      <c r="BM390" s="243"/>
      <c r="BN390" s="243"/>
      <c r="BO390" s="243"/>
      <c r="BP390" s="243"/>
      <c r="BQ390" s="243"/>
      <c r="BR390" s="243"/>
      <c r="BS390" s="243"/>
      <c r="BT390" s="243"/>
      <c r="BU390" s="243"/>
      <c r="BV390" s="243"/>
      <c r="BW390" s="243"/>
      <c r="BX390" s="243"/>
      <c r="BY390" s="243"/>
      <c r="BZ390" s="243"/>
      <c r="CA390" s="243"/>
      <c r="CB390" s="243"/>
      <c r="CC390" s="243"/>
      <c r="CD390" s="243"/>
      <c r="CE390" s="243"/>
      <c r="CF390" s="243"/>
      <c r="CG390" s="243"/>
      <c r="CH390" s="243"/>
      <c r="CI390" s="243"/>
      <c r="CJ390" s="243"/>
      <c r="CK390" s="243"/>
      <c r="CL390" s="243"/>
    </row>
    <row r="391" spans="1:90" ht="17.25" customHeight="1" hidden="1">
      <c r="A391" s="243"/>
      <c r="B391" s="243"/>
      <c r="C391" s="243"/>
      <c r="D391" s="243"/>
      <c r="E391" s="243"/>
      <c r="F391" s="243"/>
      <c r="G391" s="243"/>
      <c r="H391" s="243"/>
      <c r="I391" s="243"/>
      <c r="J391" s="243"/>
      <c r="K391" s="243"/>
      <c r="L391" s="243"/>
      <c r="M391" s="243"/>
      <c r="N391" s="243"/>
      <c r="O391" s="243"/>
      <c r="P391" s="243"/>
      <c r="Q391" s="243"/>
      <c r="R391" s="243"/>
      <c r="S391" s="243"/>
      <c r="T391" s="243"/>
      <c r="U391" s="243"/>
      <c r="V391" s="243"/>
      <c r="W391" s="243"/>
      <c r="X391" s="243"/>
      <c r="Y391" s="243"/>
      <c r="Z391" s="243"/>
      <c r="AA391" s="243"/>
      <c r="AB391" s="243"/>
      <c r="AC391" s="243"/>
      <c r="AD391" s="243"/>
      <c r="AE391" s="243"/>
      <c r="AF391" s="243"/>
      <c r="AG391" s="243"/>
      <c r="AH391" s="243"/>
      <c r="AI391" s="243"/>
      <c r="AJ391" s="243"/>
      <c r="AK391" s="243"/>
      <c r="AL391" s="243"/>
      <c r="AM391" s="243"/>
      <c r="AN391" s="243"/>
      <c r="AO391" s="243"/>
      <c r="AP391" s="243"/>
      <c r="AQ391" s="243"/>
      <c r="AR391" s="243"/>
      <c r="AS391" s="243"/>
      <c r="AT391" s="243"/>
      <c r="AU391" s="243"/>
      <c r="AV391" s="243"/>
      <c r="AW391" s="243"/>
      <c r="AX391" s="243"/>
      <c r="AY391" s="243"/>
      <c r="AZ391" s="243"/>
      <c r="BA391" s="243"/>
      <c r="BB391" s="243"/>
      <c r="BC391" s="243"/>
      <c r="BD391" s="243"/>
      <c r="BE391" s="243"/>
      <c r="BF391" s="243"/>
      <c r="BG391" s="243"/>
      <c r="BH391" s="243"/>
      <c r="BI391" s="243"/>
      <c r="BJ391" s="243"/>
      <c r="BK391" s="243"/>
      <c r="BL391" s="243"/>
      <c r="BM391" s="243"/>
      <c r="BN391" s="243"/>
      <c r="BO391" s="243"/>
      <c r="BP391" s="243"/>
      <c r="BQ391" s="243"/>
      <c r="BR391" s="243"/>
      <c r="BS391" s="243"/>
      <c r="BT391" s="243"/>
      <c r="BU391" s="243"/>
      <c r="BV391" s="243"/>
      <c r="BW391" s="243"/>
      <c r="BX391" s="243"/>
      <c r="BY391" s="243"/>
      <c r="BZ391" s="243"/>
      <c r="CA391" s="243"/>
      <c r="CB391" s="243"/>
      <c r="CC391" s="243"/>
      <c r="CD391" s="243"/>
      <c r="CE391" s="243"/>
      <c r="CF391" s="243"/>
      <c r="CG391" s="243"/>
      <c r="CH391" s="243"/>
      <c r="CI391" s="243"/>
      <c r="CJ391" s="243"/>
      <c r="CK391" s="243"/>
      <c r="CL391" s="243"/>
    </row>
    <row r="392" spans="1:90" ht="17.25" customHeight="1" hidden="1">
      <c r="A392" s="243"/>
      <c r="B392" s="243"/>
      <c r="C392" s="243"/>
      <c r="D392" s="243"/>
      <c r="E392" s="243"/>
      <c r="F392" s="243"/>
      <c r="G392" s="243"/>
      <c r="H392" s="243"/>
      <c r="I392" s="243"/>
      <c r="J392" s="243"/>
      <c r="K392" s="243"/>
      <c r="L392" s="243"/>
      <c r="M392" s="243"/>
      <c r="N392" s="243"/>
      <c r="O392" s="243"/>
      <c r="P392" s="243"/>
      <c r="Q392" s="243"/>
      <c r="R392" s="243"/>
      <c r="S392" s="243"/>
      <c r="T392" s="243"/>
      <c r="U392" s="243"/>
      <c r="V392" s="243"/>
      <c r="W392" s="243"/>
      <c r="X392" s="243"/>
      <c r="Y392" s="243"/>
      <c r="Z392" s="243"/>
      <c r="AA392" s="243"/>
      <c r="AB392" s="243"/>
      <c r="AC392" s="243"/>
      <c r="AD392" s="243"/>
      <c r="AE392" s="243"/>
      <c r="AF392" s="243"/>
      <c r="AG392" s="243"/>
      <c r="AH392" s="243"/>
      <c r="AI392" s="243"/>
      <c r="AJ392" s="243"/>
      <c r="AK392" s="243"/>
      <c r="AL392" s="243"/>
      <c r="AM392" s="243"/>
      <c r="AN392" s="243"/>
      <c r="AO392" s="243"/>
      <c r="AP392" s="243"/>
      <c r="AQ392" s="243"/>
      <c r="AR392" s="243"/>
      <c r="AS392" s="243"/>
      <c r="AT392" s="243"/>
      <c r="AU392" s="243"/>
      <c r="AV392" s="243"/>
      <c r="AW392" s="243"/>
      <c r="AX392" s="243"/>
      <c r="AY392" s="243"/>
      <c r="AZ392" s="243"/>
      <c r="BA392" s="243"/>
      <c r="BB392" s="243"/>
      <c r="BC392" s="243"/>
      <c r="BD392" s="243"/>
      <c r="BE392" s="243"/>
      <c r="BF392" s="243"/>
      <c r="BG392" s="243"/>
      <c r="BH392" s="243"/>
      <c r="BI392" s="243"/>
      <c r="BJ392" s="243"/>
      <c r="BK392" s="243"/>
      <c r="BL392" s="243"/>
      <c r="BM392" s="243"/>
      <c r="BN392" s="243"/>
      <c r="BO392" s="243"/>
      <c r="BP392" s="243"/>
      <c r="BQ392" s="243"/>
      <c r="BR392" s="243"/>
      <c r="BS392" s="243"/>
      <c r="BT392" s="243"/>
      <c r="BU392" s="243"/>
      <c r="BV392" s="243"/>
      <c r="BW392" s="243"/>
      <c r="BX392" s="243"/>
      <c r="BY392" s="243"/>
      <c r="BZ392" s="243"/>
      <c r="CA392" s="243"/>
      <c r="CB392" s="243"/>
      <c r="CC392" s="243"/>
      <c r="CD392" s="243"/>
      <c r="CE392" s="243"/>
      <c r="CF392" s="243"/>
      <c r="CG392" s="243"/>
      <c r="CH392" s="243"/>
      <c r="CI392" s="243"/>
      <c r="CJ392" s="243"/>
      <c r="CK392" s="243"/>
      <c r="CL392" s="243"/>
    </row>
    <row r="393" spans="1:90" ht="17.25" customHeight="1" hidden="1">
      <c r="A393" s="243"/>
      <c r="B393" s="243"/>
      <c r="C393" s="243"/>
      <c r="D393" s="243"/>
      <c r="E393" s="243"/>
      <c r="F393" s="243"/>
      <c r="G393" s="243"/>
      <c r="H393" s="243"/>
      <c r="I393" s="243"/>
      <c r="J393" s="243"/>
      <c r="K393" s="243"/>
      <c r="L393" s="243"/>
      <c r="M393" s="243"/>
      <c r="N393" s="243"/>
      <c r="O393" s="243"/>
      <c r="P393" s="243"/>
      <c r="Q393" s="243"/>
      <c r="R393" s="243"/>
      <c r="S393" s="243"/>
      <c r="T393" s="243"/>
      <c r="U393" s="243"/>
      <c r="V393" s="243"/>
      <c r="W393" s="243"/>
      <c r="X393" s="243"/>
      <c r="Y393" s="243"/>
      <c r="Z393" s="243"/>
      <c r="AA393" s="243"/>
      <c r="AB393" s="243"/>
      <c r="AC393" s="243"/>
      <c r="AD393" s="243"/>
      <c r="AE393" s="243"/>
      <c r="AF393" s="243"/>
      <c r="AG393" s="243"/>
      <c r="AH393" s="243"/>
      <c r="AI393" s="243"/>
      <c r="AJ393" s="243"/>
      <c r="AK393" s="243"/>
      <c r="AL393" s="243"/>
      <c r="AM393" s="243"/>
      <c r="AN393" s="243"/>
      <c r="AO393" s="243"/>
      <c r="AP393" s="243"/>
      <c r="AQ393" s="243"/>
      <c r="AR393" s="243"/>
      <c r="AS393" s="243"/>
      <c r="AT393" s="243"/>
      <c r="AU393" s="243"/>
      <c r="AV393" s="243"/>
      <c r="AW393" s="243"/>
      <c r="AX393" s="243"/>
      <c r="AY393" s="243"/>
      <c r="AZ393" s="243"/>
      <c r="BA393" s="243"/>
      <c r="BB393" s="243"/>
      <c r="BC393" s="243"/>
      <c r="BD393" s="243"/>
      <c r="BE393" s="243"/>
      <c r="BF393" s="243"/>
      <c r="BG393" s="243"/>
      <c r="BH393" s="243"/>
      <c r="BI393" s="243"/>
      <c r="BJ393" s="243"/>
      <c r="BK393" s="243"/>
      <c r="BL393" s="243"/>
      <c r="BM393" s="243"/>
      <c r="BN393" s="243"/>
      <c r="BO393" s="243"/>
      <c r="BP393" s="243"/>
      <c r="BQ393" s="243"/>
      <c r="BR393" s="243"/>
      <c r="BS393" s="243"/>
      <c r="BT393" s="243"/>
      <c r="BU393" s="243"/>
      <c r="BV393" s="243"/>
      <c r="BW393" s="243"/>
      <c r="BX393" s="243"/>
      <c r="BY393" s="243"/>
      <c r="BZ393" s="243"/>
      <c r="CA393" s="243"/>
      <c r="CB393" s="243"/>
      <c r="CC393" s="243"/>
      <c r="CD393" s="243"/>
      <c r="CE393" s="243"/>
      <c r="CF393" s="243"/>
      <c r="CG393" s="243"/>
      <c r="CH393" s="243"/>
      <c r="CI393" s="243"/>
      <c r="CJ393" s="243"/>
      <c r="CK393" s="243"/>
      <c r="CL393" s="243"/>
    </row>
    <row r="394" spans="1:90" ht="17.25" customHeight="1" hidden="1">
      <c r="A394" s="243"/>
      <c r="B394" s="243"/>
      <c r="C394" s="243"/>
      <c r="D394" s="243"/>
      <c r="E394" s="243"/>
      <c r="F394" s="243"/>
      <c r="G394" s="243"/>
      <c r="H394" s="243"/>
      <c r="I394" s="243"/>
      <c r="J394" s="243"/>
      <c r="K394" s="243"/>
      <c r="L394" s="243"/>
      <c r="M394" s="243"/>
      <c r="N394" s="243"/>
      <c r="O394" s="243"/>
      <c r="P394" s="243"/>
      <c r="Q394" s="243"/>
      <c r="R394" s="243"/>
      <c r="S394" s="243"/>
      <c r="T394" s="243"/>
      <c r="U394" s="243"/>
      <c r="V394" s="243"/>
      <c r="W394" s="243"/>
      <c r="X394" s="243"/>
      <c r="Y394" s="243"/>
      <c r="Z394" s="243"/>
      <c r="AA394" s="243"/>
      <c r="AB394" s="243"/>
      <c r="AC394" s="243"/>
      <c r="AD394" s="243"/>
      <c r="AE394" s="243"/>
      <c r="AF394" s="243"/>
      <c r="AG394" s="243"/>
      <c r="AH394" s="243"/>
      <c r="AI394" s="243"/>
      <c r="AJ394" s="243"/>
      <c r="AK394" s="243"/>
      <c r="AL394" s="243"/>
      <c r="AM394" s="243"/>
      <c r="AN394" s="243"/>
      <c r="AO394" s="243"/>
      <c r="AP394" s="243"/>
      <c r="AQ394" s="243"/>
      <c r="AR394" s="243"/>
      <c r="AS394" s="243"/>
      <c r="AT394" s="243"/>
      <c r="AU394" s="243"/>
      <c r="AV394" s="243"/>
      <c r="AW394" s="243"/>
      <c r="AX394" s="243"/>
      <c r="AY394" s="243"/>
      <c r="AZ394" s="243"/>
      <c r="BA394" s="243"/>
      <c r="BB394" s="243"/>
      <c r="BC394" s="243"/>
      <c r="BD394" s="243"/>
      <c r="BE394" s="243"/>
      <c r="BF394" s="243"/>
      <c r="BG394" s="243"/>
      <c r="BH394" s="243"/>
      <c r="BI394" s="243"/>
      <c r="BJ394" s="243"/>
      <c r="BK394" s="243"/>
      <c r="BL394" s="243"/>
      <c r="BM394" s="243"/>
      <c r="BN394" s="243"/>
      <c r="BO394" s="243"/>
      <c r="BP394" s="243"/>
      <c r="BQ394" s="243"/>
      <c r="BR394" s="243"/>
      <c r="BS394" s="243"/>
      <c r="BT394" s="243"/>
      <c r="BU394" s="243"/>
      <c r="BV394" s="243"/>
      <c r="BW394" s="243"/>
      <c r="BX394" s="243"/>
      <c r="BY394" s="243"/>
      <c r="BZ394" s="243"/>
      <c r="CA394" s="243"/>
      <c r="CB394" s="243"/>
      <c r="CC394" s="243"/>
      <c r="CD394" s="243"/>
      <c r="CE394" s="243"/>
      <c r="CF394" s="243"/>
      <c r="CG394" s="243"/>
      <c r="CH394" s="243"/>
      <c r="CI394" s="243"/>
      <c r="CJ394" s="243"/>
      <c r="CK394" s="243"/>
      <c r="CL394" s="243"/>
    </row>
    <row r="395" spans="1:90" ht="17.25" customHeight="1" hidden="1">
      <c r="A395" s="243"/>
      <c r="B395" s="243"/>
      <c r="C395" s="243"/>
      <c r="D395" s="243"/>
      <c r="E395" s="243"/>
      <c r="F395" s="243"/>
      <c r="G395" s="243"/>
      <c r="H395" s="243"/>
      <c r="I395" s="243"/>
      <c r="J395" s="243"/>
      <c r="K395" s="243"/>
      <c r="L395" s="243"/>
      <c r="M395" s="243"/>
      <c r="N395" s="243"/>
      <c r="O395" s="243"/>
      <c r="P395" s="243"/>
      <c r="Q395" s="243"/>
      <c r="R395" s="243"/>
      <c r="S395" s="243"/>
      <c r="T395" s="243"/>
      <c r="U395" s="243"/>
      <c r="V395" s="243"/>
      <c r="W395" s="243"/>
      <c r="X395" s="243"/>
      <c r="Y395" s="243"/>
      <c r="Z395" s="243"/>
      <c r="AA395" s="243"/>
      <c r="AB395" s="243"/>
      <c r="AC395" s="243"/>
      <c r="AD395" s="243"/>
      <c r="AE395" s="243"/>
      <c r="AF395" s="243"/>
      <c r="AG395" s="243"/>
      <c r="AH395" s="243"/>
      <c r="AI395" s="243"/>
      <c r="AJ395" s="243"/>
      <c r="AK395" s="243"/>
      <c r="AL395" s="243"/>
      <c r="AM395" s="243"/>
      <c r="AN395" s="243"/>
      <c r="AO395" s="243"/>
      <c r="AP395" s="243"/>
      <c r="AQ395" s="243"/>
      <c r="AR395" s="243"/>
      <c r="AS395" s="243"/>
      <c r="AT395" s="243"/>
      <c r="AU395" s="243"/>
      <c r="AV395" s="243"/>
      <c r="AW395" s="243"/>
      <c r="AX395" s="243"/>
      <c r="AY395" s="243"/>
      <c r="AZ395" s="243"/>
      <c r="BA395" s="243"/>
      <c r="BB395" s="243"/>
      <c r="BC395" s="243"/>
      <c r="BD395" s="243"/>
      <c r="BE395" s="243"/>
      <c r="BF395" s="243"/>
      <c r="BG395" s="243"/>
      <c r="BH395" s="243"/>
      <c r="BI395" s="243"/>
      <c r="BJ395" s="243"/>
      <c r="BK395" s="243"/>
      <c r="BL395" s="243"/>
      <c r="BM395" s="243"/>
      <c r="BN395" s="243"/>
      <c r="BO395" s="243"/>
      <c r="BP395" s="243"/>
      <c r="BQ395" s="243"/>
      <c r="BR395" s="243"/>
      <c r="BS395" s="243"/>
      <c r="BT395" s="243"/>
      <c r="BU395" s="243"/>
      <c r="BV395" s="243"/>
      <c r="BW395" s="243"/>
      <c r="BX395" s="243"/>
      <c r="BY395" s="243"/>
      <c r="BZ395" s="243"/>
      <c r="CA395" s="243"/>
      <c r="CB395" s="243"/>
      <c r="CC395" s="243"/>
      <c r="CD395" s="243"/>
      <c r="CE395" s="243"/>
      <c r="CF395" s="243"/>
      <c r="CG395" s="243"/>
      <c r="CH395" s="243"/>
      <c r="CI395" s="243"/>
      <c r="CJ395" s="243"/>
      <c r="CK395" s="243"/>
      <c r="CL395" s="243"/>
    </row>
    <row r="396" spans="1:90" ht="17.25" customHeight="1" hidden="1">
      <c r="A396" s="243"/>
      <c r="B396" s="243"/>
      <c r="C396" s="243"/>
      <c r="D396" s="243"/>
      <c r="E396" s="243"/>
      <c r="F396" s="243"/>
      <c r="G396" s="243"/>
      <c r="H396" s="243"/>
      <c r="I396" s="243"/>
      <c r="J396" s="243"/>
      <c r="K396" s="243"/>
      <c r="L396" s="243"/>
      <c r="M396" s="243"/>
      <c r="N396" s="243"/>
      <c r="O396" s="243"/>
      <c r="P396" s="243"/>
      <c r="Q396" s="243"/>
      <c r="R396" s="243"/>
      <c r="S396" s="243"/>
      <c r="T396" s="243"/>
      <c r="U396" s="243"/>
      <c r="V396" s="243"/>
      <c r="W396" s="243"/>
      <c r="X396" s="243"/>
      <c r="Y396" s="243"/>
      <c r="Z396" s="243"/>
      <c r="AA396" s="243"/>
      <c r="AB396" s="243"/>
      <c r="AC396" s="243"/>
      <c r="AD396" s="243"/>
      <c r="AE396" s="243"/>
      <c r="AF396" s="243"/>
      <c r="AG396" s="243"/>
      <c r="AH396" s="243"/>
      <c r="AI396" s="243"/>
      <c r="AJ396" s="243"/>
      <c r="AK396" s="243"/>
      <c r="AL396" s="243"/>
      <c r="AM396" s="243"/>
      <c r="AN396" s="243"/>
      <c r="AO396" s="243"/>
      <c r="AP396" s="243"/>
      <c r="AQ396" s="243"/>
      <c r="AR396" s="243"/>
      <c r="AS396" s="243"/>
      <c r="AT396" s="243"/>
      <c r="AU396" s="243"/>
      <c r="AV396" s="243"/>
      <c r="AW396" s="243"/>
      <c r="AX396" s="243"/>
      <c r="AY396" s="243"/>
      <c r="AZ396" s="243"/>
      <c r="BA396" s="243"/>
      <c r="BB396" s="243"/>
      <c r="BC396" s="243"/>
      <c r="BD396" s="243"/>
      <c r="BE396" s="243"/>
      <c r="BF396" s="243"/>
      <c r="BG396" s="243"/>
      <c r="BH396" s="243"/>
      <c r="BI396" s="243"/>
      <c r="BJ396" s="243"/>
      <c r="BK396" s="243"/>
      <c r="BL396" s="243"/>
      <c r="BM396" s="243"/>
      <c r="BN396" s="243"/>
      <c r="BO396" s="243"/>
      <c r="BP396" s="243"/>
      <c r="BQ396" s="243"/>
      <c r="BR396" s="243"/>
      <c r="BS396" s="243"/>
      <c r="BT396" s="243"/>
      <c r="BU396" s="243"/>
      <c r="BV396" s="243"/>
      <c r="BW396" s="243"/>
      <c r="BX396" s="243"/>
      <c r="BY396" s="243"/>
      <c r="BZ396" s="243"/>
      <c r="CA396" s="243"/>
      <c r="CB396" s="243"/>
      <c r="CC396" s="243"/>
      <c r="CD396" s="243"/>
      <c r="CE396" s="243"/>
      <c r="CF396" s="243"/>
      <c r="CG396" s="243"/>
      <c r="CH396" s="243"/>
      <c r="CI396" s="243"/>
      <c r="CJ396" s="243"/>
      <c r="CK396" s="243"/>
      <c r="CL396" s="243"/>
    </row>
    <row r="397" spans="1:90" ht="17.25" customHeight="1" hidden="1">
      <c r="A397" s="243"/>
      <c r="B397" s="243"/>
      <c r="C397" s="243"/>
      <c r="D397" s="243"/>
      <c r="E397" s="243"/>
      <c r="F397" s="243"/>
      <c r="G397" s="243"/>
      <c r="H397" s="243"/>
      <c r="I397" s="243"/>
      <c r="J397" s="243"/>
      <c r="K397" s="243"/>
      <c r="L397" s="243"/>
      <c r="M397" s="243"/>
      <c r="N397" s="243"/>
      <c r="O397" s="243"/>
      <c r="P397" s="243"/>
      <c r="Q397" s="243"/>
      <c r="R397" s="243"/>
      <c r="S397" s="243"/>
      <c r="T397" s="243"/>
      <c r="U397" s="243"/>
      <c r="V397" s="243"/>
      <c r="W397" s="243"/>
      <c r="X397" s="243"/>
      <c r="Y397" s="243"/>
      <c r="Z397" s="243"/>
      <c r="AA397" s="243"/>
      <c r="AB397" s="243"/>
      <c r="AC397" s="243"/>
      <c r="AD397" s="243"/>
      <c r="AE397" s="243"/>
      <c r="AF397" s="243"/>
      <c r="AG397" s="243"/>
      <c r="AH397" s="243"/>
      <c r="AI397" s="243"/>
      <c r="AJ397" s="243"/>
      <c r="AK397" s="243"/>
      <c r="AL397" s="243"/>
      <c r="AM397" s="243"/>
      <c r="AN397" s="243"/>
      <c r="AO397" s="243"/>
      <c r="AP397" s="243"/>
      <c r="AQ397" s="243"/>
      <c r="AR397" s="243"/>
      <c r="AS397" s="243"/>
      <c r="AT397" s="243"/>
      <c r="AU397" s="243"/>
      <c r="AV397" s="243"/>
      <c r="AW397" s="243"/>
      <c r="AX397" s="243"/>
      <c r="AY397" s="243"/>
      <c r="AZ397" s="243"/>
      <c r="BA397" s="243"/>
      <c r="BB397" s="243"/>
      <c r="BC397" s="243"/>
      <c r="BD397" s="243"/>
      <c r="BE397" s="243"/>
      <c r="BF397" s="243"/>
      <c r="BG397" s="243"/>
      <c r="BH397" s="243"/>
      <c r="BI397" s="243"/>
      <c r="BJ397" s="243"/>
      <c r="BK397" s="243"/>
      <c r="BL397" s="243"/>
      <c r="BM397" s="243"/>
      <c r="BN397" s="243"/>
      <c r="BO397" s="243"/>
      <c r="BP397" s="243"/>
      <c r="BQ397" s="243"/>
      <c r="BR397" s="243"/>
      <c r="BS397" s="243"/>
      <c r="BT397" s="243"/>
      <c r="BU397" s="243"/>
      <c r="BV397" s="243"/>
      <c r="BW397" s="243"/>
      <c r="BX397" s="243"/>
      <c r="BY397" s="243"/>
      <c r="BZ397" s="243"/>
      <c r="CA397" s="243"/>
      <c r="CB397" s="243"/>
      <c r="CC397" s="243"/>
      <c r="CD397" s="243"/>
      <c r="CE397" s="243"/>
      <c r="CF397" s="243"/>
      <c r="CG397" s="243"/>
      <c r="CH397" s="243"/>
      <c r="CI397" s="243"/>
      <c r="CJ397" s="243"/>
      <c r="CK397" s="243"/>
      <c r="CL397" s="243"/>
    </row>
    <row r="398" spans="1:90" ht="17.25" customHeight="1" hidden="1">
      <c r="A398" s="243"/>
      <c r="B398" s="243"/>
      <c r="C398" s="243"/>
      <c r="D398" s="243"/>
      <c r="E398" s="243"/>
      <c r="F398" s="243"/>
      <c r="G398" s="243"/>
      <c r="H398" s="243"/>
      <c r="I398" s="243"/>
      <c r="J398" s="243"/>
      <c r="K398" s="243"/>
      <c r="L398" s="243"/>
      <c r="M398" s="243"/>
      <c r="N398" s="243"/>
      <c r="O398" s="243"/>
      <c r="P398" s="243"/>
      <c r="Q398" s="243"/>
      <c r="R398" s="243"/>
      <c r="S398" s="243"/>
      <c r="T398" s="243"/>
      <c r="U398" s="243"/>
      <c r="V398" s="243"/>
      <c r="W398" s="243"/>
      <c r="X398" s="243"/>
      <c r="Y398" s="243"/>
      <c r="Z398" s="243"/>
      <c r="AA398" s="243"/>
      <c r="AB398" s="243"/>
      <c r="AC398" s="243"/>
      <c r="AD398" s="243"/>
      <c r="AE398" s="243"/>
      <c r="AF398" s="243"/>
      <c r="AG398" s="243"/>
      <c r="AH398" s="243"/>
      <c r="AI398" s="243"/>
      <c r="AJ398" s="243"/>
      <c r="AK398" s="243"/>
      <c r="AL398" s="243"/>
      <c r="AM398" s="243"/>
      <c r="AN398" s="243"/>
      <c r="AO398" s="243"/>
      <c r="AP398" s="243"/>
      <c r="AQ398" s="243"/>
      <c r="AR398" s="243"/>
      <c r="AS398" s="243"/>
      <c r="AT398" s="243"/>
      <c r="AU398" s="243"/>
      <c r="AV398" s="243"/>
      <c r="AW398" s="243"/>
      <c r="AX398" s="243"/>
      <c r="AY398" s="243"/>
      <c r="AZ398" s="243"/>
      <c r="BA398" s="243"/>
      <c r="BB398" s="243"/>
      <c r="BC398" s="243"/>
      <c r="BD398" s="243"/>
      <c r="BE398" s="243"/>
      <c r="BF398" s="243"/>
      <c r="BG398" s="243"/>
      <c r="BH398" s="243"/>
      <c r="BI398" s="243"/>
      <c r="BJ398" s="243"/>
      <c r="BK398" s="243"/>
      <c r="BL398" s="243"/>
      <c r="BM398" s="243"/>
      <c r="BN398" s="243"/>
      <c r="BO398" s="243"/>
      <c r="BP398" s="243"/>
      <c r="BQ398" s="243"/>
      <c r="BR398" s="243"/>
      <c r="BS398" s="243"/>
      <c r="BT398" s="243"/>
      <c r="BU398" s="243"/>
      <c r="BV398" s="243"/>
      <c r="BW398" s="243"/>
      <c r="BX398" s="243"/>
      <c r="BY398" s="243"/>
      <c r="BZ398" s="243"/>
      <c r="CA398" s="243"/>
      <c r="CB398" s="243"/>
      <c r="CC398" s="243"/>
      <c r="CD398" s="243"/>
      <c r="CE398" s="243"/>
      <c r="CF398" s="243"/>
      <c r="CG398" s="243"/>
      <c r="CH398" s="243"/>
      <c r="CI398" s="243"/>
      <c r="CJ398" s="243"/>
      <c r="CK398" s="243"/>
      <c r="CL398" s="243"/>
    </row>
    <row r="399" spans="1:90" ht="17.25" customHeight="1" hidden="1">
      <c r="A399" s="243"/>
      <c r="B399" s="243"/>
      <c r="C399" s="243"/>
      <c r="D399" s="243"/>
      <c r="E399" s="243"/>
      <c r="F399" s="243"/>
      <c r="G399" s="243"/>
      <c r="H399" s="243"/>
      <c r="I399" s="243"/>
      <c r="J399" s="243"/>
      <c r="K399" s="243"/>
      <c r="L399" s="243"/>
      <c r="M399" s="243"/>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243"/>
      <c r="AL399" s="243"/>
      <c r="AM399" s="243"/>
      <c r="AN399" s="243"/>
      <c r="AO399" s="243"/>
      <c r="AP399" s="243"/>
      <c r="AQ399" s="243"/>
      <c r="AR399" s="243"/>
      <c r="AS399" s="243"/>
      <c r="AT399" s="243"/>
      <c r="AU399" s="243"/>
      <c r="AV399" s="243"/>
      <c r="AW399" s="243"/>
      <c r="AX399" s="243"/>
      <c r="AY399" s="243"/>
      <c r="AZ399" s="243"/>
      <c r="BA399" s="243"/>
      <c r="BB399" s="243"/>
      <c r="BC399" s="243"/>
      <c r="BD399" s="243"/>
      <c r="BE399" s="243"/>
      <c r="BF399" s="243"/>
      <c r="BG399" s="243"/>
      <c r="BH399" s="243"/>
      <c r="BI399" s="243"/>
      <c r="BJ399" s="243"/>
      <c r="BK399" s="243"/>
      <c r="BL399" s="243"/>
      <c r="BM399" s="243"/>
      <c r="BN399" s="243"/>
      <c r="BO399" s="243"/>
      <c r="BP399" s="243"/>
      <c r="BQ399" s="243"/>
      <c r="BR399" s="243"/>
      <c r="BS399" s="243"/>
      <c r="BT399" s="243"/>
      <c r="BU399" s="243"/>
      <c r="BV399" s="243"/>
      <c r="BW399" s="243"/>
      <c r="BX399" s="243"/>
      <c r="BY399" s="243"/>
      <c r="BZ399" s="243"/>
      <c r="CA399" s="243"/>
      <c r="CB399" s="243"/>
      <c r="CC399" s="243"/>
      <c r="CD399" s="243"/>
      <c r="CE399" s="243"/>
      <c r="CF399" s="243"/>
      <c r="CG399" s="243"/>
      <c r="CH399" s="243"/>
      <c r="CI399" s="243"/>
      <c r="CJ399" s="243"/>
      <c r="CK399" s="243"/>
      <c r="CL399" s="243"/>
    </row>
    <row r="400" spans="1:90" ht="17.25" customHeight="1" hidden="1">
      <c r="A400" s="243"/>
      <c r="B400" s="243"/>
      <c r="C400" s="243"/>
      <c r="D400" s="243"/>
      <c r="E400" s="243"/>
      <c r="F400" s="243"/>
      <c r="G400" s="243"/>
      <c r="H400" s="243"/>
      <c r="I400" s="243"/>
      <c r="J400" s="243"/>
      <c r="K400" s="243"/>
      <c r="L400" s="243"/>
      <c r="M400" s="243"/>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243"/>
      <c r="AL400" s="243"/>
      <c r="AM400" s="243"/>
      <c r="AN400" s="243"/>
      <c r="AO400" s="243"/>
      <c r="AP400" s="243"/>
      <c r="AQ400" s="243"/>
      <c r="AR400" s="243"/>
      <c r="AS400" s="243"/>
      <c r="AT400" s="243"/>
      <c r="AU400" s="243"/>
      <c r="AV400" s="243"/>
      <c r="AW400" s="243"/>
      <c r="AX400" s="243"/>
      <c r="AY400" s="243"/>
      <c r="AZ400" s="243"/>
      <c r="BA400" s="243"/>
      <c r="BB400" s="243"/>
      <c r="BC400" s="243"/>
      <c r="BD400" s="243"/>
      <c r="BE400" s="243"/>
      <c r="BF400" s="243"/>
      <c r="BG400" s="243"/>
      <c r="BH400" s="243"/>
      <c r="BI400" s="243"/>
      <c r="BJ400" s="243"/>
      <c r="BK400" s="243"/>
      <c r="BL400" s="243"/>
      <c r="BM400" s="243"/>
      <c r="BN400" s="243"/>
      <c r="BO400" s="243"/>
      <c r="BP400" s="243"/>
      <c r="BQ400" s="243"/>
      <c r="BR400" s="243"/>
      <c r="BS400" s="243"/>
      <c r="BT400" s="243"/>
      <c r="BU400" s="243"/>
      <c r="BV400" s="243"/>
      <c r="BW400" s="243"/>
      <c r="BX400" s="243"/>
      <c r="BY400" s="243"/>
      <c r="BZ400" s="243"/>
      <c r="CA400" s="243"/>
      <c r="CB400" s="243"/>
      <c r="CC400" s="243"/>
      <c r="CD400" s="243"/>
      <c r="CE400" s="243"/>
      <c r="CF400" s="243"/>
      <c r="CG400" s="243"/>
      <c r="CH400" s="243"/>
      <c r="CI400" s="243"/>
      <c r="CJ400" s="243"/>
      <c r="CK400" s="243"/>
      <c r="CL400" s="243"/>
    </row>
    <row r="401" spans="1:90" ht="17.25" customHeight="1" hidden="1">
      <c r="A401" s="243"/>
      <c r="B401" s="243"/>
      <c r="C401" s="243"/>
      <c r="D401" s="243"/>
      <c r="E401" s="243"/>
      <c r="F401" s="243"/>
      <c r="G401" s="243"/>
      <c r="H401" s="243"/>
      <c r="I401" s="243"/>
      <c r="J401" s="243"/>
      <c r="K401" s="243"/>
      <c r="L401" s="243"/>
      <c r="M401" s="243"/>
      <c r="N401" s="243"/>
      <c r="O401" s="243"/>
      <c r="P401" s="243"/>
      <c r="Q401" s="243"/>
      <c r="R401" s="243"/>
      <c r="S401" s="243"/>
      <c r="T401" s="243"/>
      <c r="U401" s="243"/>
      <c r="V401" s="243"/>
      <c r="W401" s="243"/>
      <c r="X401" s="243"/>
      <c r="Y401" s="243"/>
      <c r="Z401" s="243"/>
      <c r="AA401" s="243"/>
      <c r="AB401" s="243"/>
      <c r="AC401" s="243"/>
      <c r="AD401" s="243"/>
      <c r="AE401" s="243"/>
      <c r="AF401" s="243"/>
      <c r="AG401" s="243"/>
      <c r="AH401" s="243"/>
      <c r="AI401" s="243"/>
      <c r="AJ401" s="243"/>
      <c r="AK401" s="243"/>
      <c r="AL401" s="243"/>
      <c r="AM401" s="243"/>
      <c r="AN401" s="243"/>
      <c r="AO401" s="243"/>
      <c r="AP401" s="243"/>
      <c r="AQ401" s="243"/>
      <c r="AR401" s="243"/>
      <c r="AS401" s="243"/>
      <c r="AT401" s="243"/>
      <c r="AU401" s="243"/>
      <c r="AV401" s="243"/>
      <c r="AW401" s="243"/>
      <c r="AX401" s="243"/>
      <c r="AY401" s="243"/>
      <c r="AZ401" s="243"/>
      <c r="BA401" s="243"/>
      <c r="BB401" s="243"/>
      <c r="BC401" s="243"/>
      <c r="BD401" s="243"/>
      <c r="BE401" s="243"/>
      <c r="BF401" s="243"/>
      <c r="BG401" s="243"/>
      <c r="BH401" s="243"/>
      <c r="BI401" s="243"/>
      <c r="BJ401" s="243"/>
      <c r="BK401" s="243"/>
      <c r="BL401" s="243"/>
      <c r="BM401" s="243"/>
      <c r="BN401" s="243"/>
      <c r="BO401" s="243"/>
      <c r="BP401" s="243"/>
      <c r="BQ401" s="243"/>
      <c r="BR401" s="243"/>
      <c r="BS401" s="243"/>
      <c r="BT401" s="243"/>
      <c r="BU401" s="243"/>
      <c r="BV401" s="243"/>
      <c r="BW401" s="243"/>
      <c r="BX401" s="243"/>
      <c r="BY401" s="243"/>
      <c r="BZ401" s="243"/>
      <c r="CA401" s="243"/>
      <c r="CB401" s="243"/>
      <c r="CC401" s="243"/>
      <c r="CD401" s="243"/>
      <c r="CE401" s="243"/>
      <c r="CF401" s="243"/>
      <c r="CG401" s="243"/>
      <c r="CH401" s="243"/>
      <c r="CI401" s="243"/>
      <c r="CJ401" s="243"/>
      <c r="CK401" s="243"/>
      <c r="CL401" s="243"/>
    </row>
    <row r="402" spans="1:90" ht="17.25" customHeight="1" hidden="1">
      <c r="A402" s="243"/>
      <c r="B402" s="243"/>
      <c r="C402" s="243"/>
      <c r="D402" s="243"/>
      <c r="E402" s="243"/>
      <c r="F402" s="243"/>
      <c r="G402" s="243"/>
      <c r="H402" s="243"/>
      <c r="I402" s="243"/>
      <c r="J402" s="243"/>
      <c r="K402" s="243"/>
      <c r="L402" s="243"/>
      <c r="M402" s="243"/>
      <c r="N402" s="243"/>
      <c r="O402" s="243"/>
      <c r="P402" s="243"/>
      <c r="Q402" s="243"/>
      <c r="R402" s="243"/>
      <c r="S402" s="243"/>
      <c r="T402" s="243"/>
      <c r="U402" s="243"/>
      <c r="V402" s="243"/>
      <c r="W402" s="243"/>
      <c r="X402" s="243"/>
      <c r="Y402" s="243"/>
      <c r="Z402" s="243"/>
      <c r="AA402" s="243"/>
      <c r="AB402" s="243"/>
      <c r="AC402" s="243"/>
      <c r="AD402" s="243"/>
      <c r="AE402" s="243"/>
      <c r="AF402" s="243"/>
      <c r="AG402" s="243"/>
      <c r="AH402" s="243"/>
      <c r="AI402" s="243"/>
      <c r="AJ402" s="243"/>
      <c r="AK402" s="243"/>
      <c r="AL402" s="243"/>
      <c r="AM402" s="243"/>
      <c r="AN402" s="243"/>
      <c r="AO402" s="243"/>
      <c r="AP402" s="243"/>
      <c r="AQ402" s="243"/>
      <c r="AR402" s="243"/>
      <c r="AS402" s="243"/>
      <c r="AT402" s="243"/>
      <c r="AU402" s="243"/>
      <c r="AV402" s="243"/>
      <c r="AW402" s="243"/>
      <c r="AX402" s="243"/>
      <c r="AY402" s="243"/>
      <c r="AZ402" s="243"/>
      <c r="BA402" s="243"/>
      <c r="BB402" s="243"/>
      <c r="BC402" s="243"/>
      <c r="BD402" s="243"/>
      <c r="BE402" s="243"/>
      <c r="BF402" s="243"/>
      <c r="BG402" s="243"/>
      <c r="BH402" s="243"/>
      <c r="BI402" s="243"/>
      <c r="BJ402" s="243"/>
      <c r="BK402" s="243"/>
      <c r="BL402" s="243"/>
      <c r="BM402" s="243"/>
      <c r="BN402" s="243"/>
      <c r="BO402" s="243"/>
      <c r="BP402" s="243"/>
      <c r="BQ402" s="243"/>
      <c r="BR402" s="243"/>
      <c r="BS402" s="243"/>
      <c r="BT402" s="243"/>
      <c r="BU402" s="243"/>
      <c r="BV402" s="243"/>
      <c r="BW402" s="243"/>
      <c r="BX402" s="243"/>
      <c r="BY402" s="243"/>
      <c r="BZ402" s="243"/>
      <c r="CA402" s="243"/>
      <c r="CB402" s="243"/>
      <c r="CC402" s="243"/>
      <c r="CD402" s="243"/>
      <c r="CE402" s="243"/>
      <c r="CF402" s="243"/>
      <c r="CG402" s="243"/>
      <c r="CH402" s="243"/>
      <c r="CI402" s="243"/>
      <c r="CJ402" s="243"/>
      <c r="CK402" s="243"/>
      <c r="CL402" s="243"/>
    </row>
    <row r="403" spans="1:90" ht="17.25" customHeight="1" hidden="1">
      <c r="A403" s="243"/>
      <c r="B403" s="243"/>
      <c r="C403" s="243"/>
      <c r="D403" s="243"/>
      <c r="E403" s="243"/>
      <c r="F403" s="243"/>
      <c r="G403" s="243"/>
      <c r="H403" s="243"/>
      <c r="I403" s="243"/>
      <c r="J403" s="243"/>
      <c r="K403" s="243"/>
      <c r="L403" s="243"/>
      <c r="M403" s="243"/>
      <c r="N403" s="243"/>
      <c r="O403" s="243"/>
      <c r="P403" s="243"/>
      <c r="Q403" s="243"/>
      <c r="R403" s="243"/>
      <c r="S403" s="243"/>
      <c r="T403" s="243"/>
      <c r="U403" s="243"/>
      <c r="V403" s="243"/>
      <c r="W403" s="243"/>
      <c r="X403" s="243"/>
      <c r="Y403" s="243"/>
      <c r="Z403" s="243"/>
      <c r="AA403" s="243"/>
      <c r="AB403" s="243"/>
      <c r="AC403" s="243"/>
      <c r="AD403" s="243"/>
      <c r="AE403" s="243"/>
      <c r="AF403" s="243"/>
      <c r="AG403" s="243"/>
      <c r="AH403" s="243"/>
      <c r="AI403" s="243"/>
      <c r="AJ403" s="243"/>
      <c r="AK403" s="243"/>
      <c r="AL403" s="243"/>
      <c r="AM403" s="243"/>
      <c r="AN403" s="243"/>
      <c r="AO403" s="243"/>
      <c r="AP403" s="243"/>
      <c r="AQ403" s="243"/>
      <c r="AR403" s="243"/>
      <c r="AS403" s="243"/>
      <c r="AT403" s="243"/>
      <c r="AU403" s="243"/>
      <c r="AV403" s="243"/>
      <c r="AW403" s="243"/>
      <c r="AX403" s="243"/>
      <c r="AY403" s="243"/>
      <c r="AZ403" s="243"/>
      <c r="BA403" s="243"/>
      <c r="BB403" s="243"/>
      <c r="BC403" s="243"/>
      <c r="BD403" s="243"/>
      <c r="BE403" s="243"/>
      <c r="BF403" s="243"/>
      <c r="BG403" s="243"/>
      <c r="BH403" s="243"/>
      <c r="BI403" s="243"/>
      <c r="BJ403" s="243"/>
      <c r="BK403" s="243"/>
      <c r="BL403" s="243"/>
      <c r="BM403" s="243"/>
      <c r="BN403" s="243"/>
      <c r="BO403" s="243"/>
      <c r="BP403" s="243"/>
      <c r="BQ403" s="243"/>
      <c r="BR403" s="243"/>
      <c r="BS403" s="243"/>
      <c r="BT403" s="243"/>
      <c r="BU403" s="243"/>
      <c r="BV403" s="243"/>
      <c r="BW403" s="243"/>
      <c r="BX403" s="243"/>
      <c r="BY403" s="243"/>
      <c r="BZ403" s="243"/>
      <c r="CA403" s="243"/>
      <c r="CB403" s="243"/>
      <c r="CC403" s="243"/>
      <c r="CD403" s="243"/>
      <c r="CE403" s="243"/>
      <c r="CF403" s="243"/>
      <c r="CG403" s="243"/>
      <c r="CH403" s="243"/>
      <c r="CI403" s="243"/>
      <c r="CJ403" s="243"/>
      <c r="CK403" s="243"/>
      <c r="CL403" s="243"/>
    </row>
    <row r="404" spans="1:90" ht="17.25" customHeight="1" hidden="1">
      <c r="A404" s="243"/>
      <c r="B404" s="243"/>
      <c r="C404" s="243"/>
      <c r="D404" s="243"/>
      <c r="E404" s="243"/>
      <c r="F404" s="243"/>
      <c r="G404" s="243"/>
      <c r="H404" s="243"/>
      <c r="I404" s="243"/>
      <c r="J404" s="243"/>
      <c r="K404" s="243"/>
      <c r="L404" s="243"/>
      <c r="M404" s="243"/>
      <c r="N404" s="243"/>
      <c r="O404" s="243"/>
      <c r="P404" s="243"/>
      <c r="Q404" s="243"/>
      <c r="R404" s="243"/>
      <c r="S404" s="243"/>
      <c r="T404" s="243"/>
      <c r="U404" s="243"/>
      <c r="V404" s="243"/>
      <c r="W404" s="243"/>
      <c r="X404" s="243"/>
      <c r="Y404" s="243"/>
      <c r="Z404" s="243"/>
      <c r="AA404" s="243"/>
      <c r="AB404" s="243"/>
      <c r="AC404" s="243"/>
      <c r="AD404" s="243"/>
      <c r="AE404" s="243"/>
      <c r="AF404" s="243"/>
      <c r="AG404" s="243"/>
      <c r="AH404" s="243"/>
      <c r="AI404" s="243"/>
      <c r="AJ404" s="243"/>
      <c r="AK404" s="243"/>
      <c r="AL404" s="243"/>
      <c r="AM404" s="243"/>
      <c r="AN404" s="243"/>
      <c r="AO404" s="243"/>
      <c r="AP404" s="243"/>
      <c r="AQ404" s="243"/>
      <c r="AR404" s="243"/>
      <c r="AS404" s="243"/>
      <c r="AT404" s="243"/>
      <c r="AU404" s="243"/>
      <c r="AV404" s="243"/>
      <c r="AW404" s="243"/>
      <c r="AX404" s="243"/>
      <c r="AY404" s="243"/>
      <c r="AZ404" s="243"/>
      <c r="BA404" s="243"/>
      <c r="BB404" s="243"/>
      <c r="BC404" s="243"/>
      <c r="BD404" s="243"/>
      <c r="BE404" s="243"/>
      <c r="BF404" s="243"/>
      <c r="BG404" s="243"/>
      <c r="BH404" s="243"/>
      <c r="BI404" s="243"/>
      <c r="BJ404" s="243"/>
      <c r="BK404" s="243"/>
      <c r="BL404" s="243"/>
      <c r="BM404" s="243"/>
      <c r="BN404" s="243"/>
      <c r="BO404" s="243"/>
      <c r="BP404" s="243"/>
      <c r="BQ404" s="243"/>
      <c r="BR404" s="243"/>
      <c r="BS404" s="243"/>
      <c r="BT404" s="243"/>
      <c r="BU404" s="243"/>
      <c r="BV404" s="243"/>
      <c r="BW404" s="243"/>
      <c r="BX404" s="243"/>
      <c r="BY404" s="243"/>
      <c r="BZ404" s="243"/>
      <c r="CA404" s="243"/>
      <c r="CB404" s="243"/>
      <c r="CC404" s="243"/>
      <c r="CD404" s="243"/>
      <c r="CE404" s="243"/>
      <c r="CF404" s="243"/>
      <c r="CG404" s="243"/>
      <c r="CH404" s="243"/>
      <c r="CI404" s="243"/>
      <c r="CJ404" s="243"/>
      <c r="CK404" s="243"/>
      <c r="CL404" s="243"/>
    </row>
    <row r="405" spans="1:90" ht="17.25" customHeight="1" hidden="1">
      <c r="A405" s="243"/>
      <c r="B405" s="243"/>
      <c r="C405" s="243"/>
      <c r="D405" s="243"/>
      <c r="E405" s="243"/>
      <c r="F405" s="243"/>
      <c r="G405" s="243"/>
      <c r="H405" s="243"/>
      <c r="I405" s="243"/>
      <c r="J405" s="243"/>
      <c r="K405" s="243"/>
      <c r="L405" s="243"/>
      <c r="M405" s="243"/>
      <c r="N405" s="243"/>
      <c r="O405" s="243"/>
      <c r="P405" s="243"/>
      <c r="Q405" s="243"/>
      <c r="R405" s="243"/>
      <c r="S405" s="243"/>
      <c r="T405" s="243"/>
      <c r="U405" s="243"/>
      <c r="V405" s="243"/>
      <c r="W405" s="243"/>
      <c r="X405" s="243"/>
      <c r="Y405" s="243"/>
      <c r="Z405" s="243"/>
      <c r="AA405" s="243"/>
      <c r="AB405" s="243"/>
      <c r="AC405" s="243"/>
      <c r="AD405" s="243"/>
      <c r="AE405" s="243"/>
      <c r="AF405" s="243"/>
      <c r="AG405" s="243"/>
      <c r="AH405" s="243"/>
      <c r="AI405" s="243"/>
      <c r="AJ405" s="243"/>
      <c r="AK405" s="243"/>
      <c r="AL405" s="243"/>
      <c r="AM405" s="243"/>
      <c r="AN405" s="243"/>
      <c r="AO405" s="243"/>
      <c r="AP405" s="243"/>
      <c r="AQ405" s="243"/>
      <c r="AR405" s="243"/>
      <c r="AS405" s="243"/>
      <c r="AT405" s="243"/>
      <c r="AU405" s="243"/>
      <c r="AV405" s="243"/>
      <c r="AW405" s="243"/>
      <c r="AX405" s="243"/>
      <c r="AY405" s="243"/>
      <c r="AZ405" s="243"/>
      <c r="BA405" s="243"/>
      <c r="BB405" s="243"/>
      <c r="BC405" s="243"/>
      <c r="BD405" s="243"/>
      <c r="BE405" s="243"/>
      <c r="BF405" s="243"/>
      <c r="BG405" s="243"/>
      <c r="BH405" s="243"/>
      <c r="BI405" s="243"/>
      <c r="BJ405" s="243"/>
      <c r="BK405" s="243"/>
      <c r="BL405" s="243"/>
      <c r="BM405" s="243"/>
      <c r="BN405" s="243"/>
      <c r="BO405" s="243"/>
      <c r="BP405" s="243"/>
      <c r="BQ405" s="243"/>
      <c r="BR405" s="243"/>
      <c r="BS405" s="243"/>
      <c r="BT405" s="243"/>
      <c r="BU405" s="243"/>
      <c r="BV405" s="243"/>
      <c r="BW405" s="243"/>
      <c r="BX405" s="243"/>
      <c r="BY405" s="243"/>
      <c r="BZ405" s="243"/>
      <c r="CA405" s="243"/>
      <c r="CB405" s="243"/>
      <c r="CC405" s="243"/>
      <c r="CD405" s="243"/>
      <c r="CE405" s="243"/>
      <c r="CF405" s="243"/>
      <c r="CG405" s="243"/>
      <c r="CH405" s="243"/>
      <c r="CI405" s="243"/>
      <c r="CJ405" s="243"/>
      <c r="CK405" s="243"/>
      <c r="CL405" s="243"/>
    </row>
    <row r="406" spans="1:90" ht="17.25" customHeight="1" hidden="1">
      <c r="A406" s="243"/>
      <c r="B406" s="243"/>
      <c r="C406" s="243"/>
      <c r="D406" s="243"/>
      <c r="E406" s="243"/>
      <c r="F406" s="243"/>
      <c r="G406" s="243"/>
      <c r="H406" s="243"/>
      <c r="I406" s="243"/>
      <c r="J406" s="243"/>
      <c r="K406" s="243"/>
      <c r="L406" s="243"/>
      <c r="M406" s="243"/>
      <c r="N406" s="243"/>
      <c r="O406" s="243"/>
      <c r="P406" s="243"/>
      <c r="Q406" s="243"/>
      <c r="R406" s="243"/>
      <c r="S406" s="243"/>
      <c r="T406" s="243"/>
      <c r="U406" s="243"/>
      <c r="V406" s="243"/>
      <c r="W406" s="243"/>
      <c r="X406" s="243"/>
      <c r="Y406" s="243"/>
      <c r="Z406" s="243"/>
      <c r="AA406" s="243"/>
      <c r="AB406" s="243"/>
      <c r="AC406" s="243"/>
      <c r="AD406" s="243"/>
      <c r="AE406" s="243"/>
      <c r="AF406" s="243"/>
      <c r="AG406" s="243"/>
      <c r="AH406" s="243"/>
      <c r="AI406" s="243"/>
      <c r="AJ406" s="243"/>
      <c r="AK406" s="243"/>
      <c r="AL406" s="243"/>
      <c r="AM406" s="243"/>
      <c r="AN406" s="243"/>
      <c r="AO406" s="243"/>
      <c r="AP406" s="243"/>
      <c r="AQ406" s="243"/>
      <c r="AR406" s="243"/>
      <c r="AS406" s="243"/>
      <c r="AT406" s="243"/>
      <c r="AU406" s="243"/>
      <c r="AV406" s="243"/>
      <c r="AW406" s="243"/>
      <c r="AX406" s="243"/>
      <c r="AY406" s="243"/>
      <c r="AZ406" s="243"/>
      <c r="BA406" s="243"/>
      <c r="BB406" s="243"/>
      <c r="BC406" s="243"/>
      <c r="BD406" s="243"/>
      <c r="BE406" s="243"/>
      <c r="BF406" s="243"/>
      <c r="BG406" s="243"/>
      <c r="BH406" s="243"/>
      <c r="BI406" s="243"/>
      <c r="BJ406" s="243"/>
      <c r="BK406" s="243"/>
      <c r="BL406" s="243"/>
      <c r="BM406" s="243"/>
      <c r="BN406" s="243"/>
      <c r="BO406" s="243"/>
      <c r="BP406" s="243"/>
      <c r="BQ406" s="243"/>
      <c r="BR406" s="243"/>
      <c r="BS406" s="243"/>
      <c r="BT406" s="243"/>
      <c r="BU406" s="243"/>
      <c r="BV406" s="243"/>
      <c r="BW406" s="243"/>
      <c r="BX406" s="243"/>
      <c r="BY406" s="243"/>
      <c r="BZ406" s="243"/>
      <c r="CA406" s="243"/>
      <c r="CB406" s="243"/>
      <c r="CC406" s="243"/>
      <c r="CD406" s="243"/>
      <c r="CE406" s="243"/>
      <c r="CF406" s="243"/>
      <c r="CG406" s="243"/>
      <c r="CH406" s="243"/>
      <c r="CI406" s="243"/>
      <c r="CJ406" s="243"/>
      <c r="CK406" s="243"/>
      <c r="CL406" s="243"/>
    </row>
    <row r="407" spans="1:90" ht="17.25" customHeight="1" hidden="1">
      <c r="A407" s="243"/>
      <c r="B407" s="243"/>
      <c r="C407" s="243"/>
      <c r="D407" s="243"/>
      <c r="E407" s="243"/>
      <c r="F407" s="243"/>
      <c r="G407" s="243"/>
      <c r="H407" s="243"/>
      <c r="I407" s="243"/>
      <c r="J407" s="243"/>
      <c r="K407" s="243"/>
      <c r="L407" s="243"/>
      <c r="M407" s="243"/>
      <c r="N407" s="243"/>
      <c r="O407" s="243"/>
      <c r="P407" s="243"/>
      <c r="Q407" s="243"/>
      <c r="R407" s="243"/>
      <c r="S407" s="243"/>
      <c r="T407" s="243"/>
      <c r="U407" s="243"/>
      <c r="V407" s="243"/>
      <c r="W407" s="243"/>
      <c r="X407" s="243"/>
      <c r="Y407" s="243"/>
      <c r="Z407" s="243"/>
      <c r="AA407" s="243"/>
      <c r="AB407" s="243"/>
      <c r="AC407" s="243"/>
      <c r="AD407" s="243"/>
      <c r="AE407" s="243"/>
      <c r="AF407" s="243"/>
      <c r="AG407" s="243"/>
      <c r="AH407" s="243"/>
      <c r="AI407" s="243"/>
      <c r="AJ407" s="243"/>
      <c r="AK407" s="243"/>
      <c r="AL407" s="243"/>
      <c r="AM407" s="243"/>
      <c r="AN407" s="243"/>
      <c r="AO407" s="243"/>
      <c r="AP407" s="243"/>
      <c r="AQ407" s="243"/>
      <c r="AR407" s="243"/>
      <c r="AS407" s="243"/>
      <c r="AT407" s="243"/>
      <c r="AU407" s="243"/>
      <c r="AV407" s="243"/>
      <c r="AW407" s="243"/>
      <c r="AX407" s="243"/>
      <c r="AY407" s="243"/>
      <c r="AZ407" s="243"/>
      <c r="BA407" s="243"/>
      <c r="BB407" s="243"/>
      <c r="BC407" s="243"/>
      <c r="BD407" s="243"/>
      <c r="BE407" s="243"/>
      <c r="BF407" s="243"/>
      <c r="BG407" s="243"/>
      <c r="BH407" s="243"/>
      <c r="BI407" s="243"/>
      <c r="BJ407" s="243"/>
      <c r="BK407" s="243"/>
      <c r="BL407" s="243"/>
      <c r="BM407" s="243"/>
      <c r="BN407" s="243"/>
      <c r="BO407" s="243"/>
      <c r="BP407" s="243"/>
      <c r="BQ407" s="243"/>
      <c r="BR407" s="243"/>
      <c r="BS407" s="243"/>
      <c r="BT407" s="243"/>
      <c r="BU407" s="243"/>
      <c r="BV407" s="243"/>
      <c r="BW407" s="243"/>
      <c r="BX407" s="243"/>
      <c r="BY407" s="243"/>
      <c r="BZ407" s="243"/>
      <c r="CA407" s="243"/>
      <c r="CB407" s="243"/>
      <c r="CC407" s="243"/>
      <c r="CD407" s="243"/>
      <c r="CE407" s="243"/>
      <c r="CF407" s="243"/>
      <c r="CG407" s="243"/>
      <c r="CH407" s="243"/>
      <c r="CI407" s="243"/>
      <c r="CJ407" s="243"/>
      <c r="CK407" s="243"/>
      <c r="CL407" s="243"/>
    </row>
    <row r="408" spans="1:90" ht="17.25" customHeight="1" hidden="1">
      <c r="A408" s="243"/>
      <c r="B408" s="243"/>
      <c r="C408" s="243"/>
      <c r="D408" s="243"/>
      <c r="E408" s="243"/>
      <c r="F408" s="243"/>
      <c r="G408" s="243"/>
      <c r="H408" s="243"/>
      <c r="I408" s="243"/>
      <c r="J408" s="243"/>
      <c r="K408" s="243"/>
      <c r="L408" s="243"/>
      <c r="M408" s="243"/>
      <c r="N408" s="243"/>
      <c r="O408" s="243"/>
      <c r="P408" s="243"/>
      <c r="Q408" s="243"/>
      <c r="R408" s="243"/>
      <c r="S408" s="243"/>
      <c r="T408" s="243"/>
      <c r="U408" s="243"/>
      <c r="V408" s="243"/>
      <c r="W408" s="243"/>
      <c r="X408" s="243"/>
      <c r="Y408" s="243"/>
      <c r="Z408" s="243"/>
      <c r="AA408" s="243"/>
      <c r="AB408" s="243"/>
      <c r="AC408" s="243"/>
      <c r="AD408" s="243"/>
      <c r="AE408" s="243"/>
      <c r="AF408" s="243"/>
      <c r="AG408" s="243"/>
      <c r="AH408" s="243"/>
      <c r="AI408" s="243"/>
      <c r="AJ408" s="243"/>
      <c r="AK408" s="243"/>
      <c r="AL408" s="243"/>
      <c r="AM408" s="243"/>
      <c r="AN408" s="243"/>
      <c r="AO408" s="243"/>
      <c r="AP408" s="243"/>
      <c r="AQ408" s="243"/>
      <c r="AR408" s="243"/>
      <c r="AS408" s="243"/>
      <c r="AT408" s="243"/>
      <c r="AU408" s="243"/>
      <c r="AV408" s="243"/>
      <c r="AW408" s="243"/>
      <c r="AX408" s="243"/>
      <c r="AY408" s="243"/>
      <c r="AZ408" s="243"/>
      <c r="BA408" s="243"/>
      <c r="BB408" s="243"/>
      <c r="BC408" s="243"/>
      <c r="BD408" s="243"/>
      <c r="BE408" s="243"/>
      <c r="BF408" s="243"/>
      <c r="BG408" s="243"/>
      <c r="BH408" s="243"/>
      <c r="BI408" s="243"/>
      <c r="BJ408" s="243"/>
      <c r="BK408" s="243"/>
      <c r="BL408" s="243"/>
      <c r="BM408" s="243"/>
      <c r="BN408" s="243"/>
      <c r="BO408" s="243"/>
      <c r="BP408" s="243"/>
      <c r="BQ408" s="243"/>
      <c r="BR408" s="243"/>
      <c r="BS408" s="243"/>
      <c r="BT408" s="243"/>
      <c r="BU408" s="243"/>
      <c r="BV408" s="243"/>
      <c r="BW408" s="243"/>
      <c r="BX408" s="243"/>
      <c r="BY408" s="243"/>
      <c r="BZ408" s="243"/>
      <c r="CA408" s="243"/>
      <c r="CB408" s="243"/>
      <c r="CC408" s="243"/>
      <c r="CD408" s="243"/>
      <c r="CE408" s="243"/>
      <c r="CF408" s="243"/>
      <c r="CG408" s="243"/>
      <c r="CH408" s="243"/>
      <c r="CI408" s="243"/>
      <c r="CJ408" s="243"/>
      <c r="CK408" s="243"/>
      <c r="CL408" s="243"/>
    </row>
    <row r="409" spans="1:90" ht="17.25" customHeight="1" hidden="1">
      <c r="A409" s="243"/>
      <c r="B409" s="243"/>
      <c r="C409" s="243"/>
      <c r="D409" s="243"/>
      <c r="E409" s="243"/>
      <c r="F409" s="243"/>
      <c r="G409" s="243"/>
      <c r="H409" s="243"/>
      <c r="I409" s="243"/>
      <c r="J409" s="243"/>
      <c r="K409" s="243"/>
      <c r="L409" s="243"/>
      <c r="M409" s="243"/>
      <c r="N409" s="243"/>
      <c r="O409" s="243"/>
      <c r="P409" s="243"/>
      <c r="Q409" s="243"/>
      <c r="R409" s="243"/>
      <c r="S409" s="243"/>
      <c r="T409" s="243"/>
      <c r="U409" s="243"/>
      <c r="V409" s="243"/>
      <c r="W409" s="243"/>
      <c r="X409" s="243"/>
      <c r="Y409" s="243"/>
      <c r="Z409" s="243"/>
      <c r="AA409" s="243"/>
      <c r="AB409" s="243"/>
      <c r="AC409" s="243"/>
      <c r="AD409" s="243"/>
      <c r="AE409" s="243"/>
      <c r="AF409" s="243"/>
      <c r="AG409" s="243"/>
      <c r="AH409" s="243"/>
      <c r="AI409" s="243"/>
      <c r="AJ409" s="243"/>
      <c r="AK409" s="243"/>
      <c r="AL409" s="243"/>
      <c r="AM409" s="243"/>
      <c r="AN409" s="243"/>
      <c r="AO409" s="243"/>
      <c r="AP409" s="243"/>
      <c r="AQ409" s="243"/>
      <c r="AR409" s="243"/>
      <c r="AS409" s="243"/>
      <c r="AT409" s="243"/>
      <c r="AU409" s="243"/>
      <c r="AV409" s="243"/>
      <c r="AW409" s="243"/>
      <c r="AX409" s="243"/>
      <c r="AY409" s="243"/>
      <c r="AZ409" s="243"/>
      <c r="BA409" s="243"/>
      <c r="BB409" s="243"/>
      <c r="BC409" s="243"/>
      <c r="BD409" s="243"/>
      <c r="BE409" s="243"/>
      <c r="BF409" s="243"/>
      <c r="BG409" s="243"/>
      <c r="BH409" s="243"/>
      <c r="BI409" s="243"/>
      <c r="BJ409" s="243"/>
      <c r="BK409" s="243"/>
      <c r="BL409" s="243"/>
      <c r="BM409" s="243"/>
      <c r="BN409" s="243"/>
      <c r="BO409" s="243"/>
      <c r="BP409" s="243"/>
      <c r="BQ409" s="243"/>
      <c r="BR409" s="243"/>
      <c r="BS409" s="243"/>
      <c r="BT409" s="243"/>
      <c r="BU409" s="243"/>
      <c r="BV409" s="243"/>
      <c r="BW409" s="243"/>
      <c r="BX409" s="243"/>
      <c r="BY409" s="243"/>
      <c r="BZ409" s="243"/>
      <c r="CA409" s="243"/>
      <c r="CB409" s="243"/>
      <c r="CC409" s="243"/>
      <c r="CD409" s="243"/>
      <c r="CE409" s="243"/>
      <c r="CF409" s="243"/>
      <c r="CG409" s="243"/>
      <c r="CH409" s="243"/>
      <c r="CI409" s="243"/>
      <c r="CJ409" s="243"/>
      <c r="CK409" s="243"/>
      <c r="CL409" s="243"/>
    </row>
    <row r="410" spans="1:90" ht="17.25" customHeight="1" hidden="1">
      <c r="A410" s="243"/>
      <c r="B410" s="243"/>
      <c r="C410" s="243"/>
      <c r="D410" s="243"/>
      <c r="E410" s="243"/>
      <c r="F410" s="243"/>
      <c r="G410" s="243"/>
      <c r="H410" s="243"/>
      <c r="I410" s="243"/>
      <c r="J410" s="243"/>
      <c r="K410" s="243"/>
      <c r="L410" s="243"/>
      <c r="M410" s="243"/>
      <c r="N410" s="243"/>
      <c r="O410" s="243"/>
      <c r="P410" s="243"/>
      <c r="Q410" s="243"/>
      <c r="R410" s="243"/>
      <c r="S410" s="243"/>
      <c r="T410" s="243"/>
      <c r="U410" s="243"/>
      <c r="V410" s="243"/>
      <c r="W410" s="243"/>
      <c r="X410" s="243"/>
      <c r="Y410" s="243"/>
      <c r="Z410" s="243"/>
      <c r="AA410" s="243"/>
      <c r="AB410" s="243"/>
      <c r="AC410" s="243"/>
      <c r="AD410" s="243"/>
      <c r="AE410" s="243"/>
      <c r="AF410" s="243"/>
      <c r="AG410" s="243"/>
      <c r="AH410" s="243"/>
      <c r="AI410" s="243"/>
      <c r="AJ410" s="243"/>
      <c r="AK410" s="243"/>
      <c r="AL410" s="243"/>
      <c r="AM410" s="243"/>
      <c r="AN410" s="243"/>
      <c r="AO410" s="243"/>
      <c r="AP410" s="243"/>
      <c r="AQ410" s="243"/>
      <c r="AR410" s="243"/>
      <c r="AS410" s="243"/>
      <c r="AT410" s="243"/>
      <c r="AU410" s="243"/>
      <c r="AV410" s="243"/>
      <c r="AW410" s="243"/>
      <c r="AX410" s="243"/>
      <c r="AY410" s="243"/>
      <c r="AZ410" s="243"/>
      <c r="BA410" s="243"/>
      <c r="BB410" s="243"/>
      <c r="BC410" s="243"/>
      <c r="BD410" s="243"/>
      <c r="BE410" s="243"/>
      <c r="BF410" s="243"/>
      <c r="BG410" s="243"/>
      <c r="BH410" s="243"/>
      <c r="BI410" s="243"/>
      <c r="BJ410" s="243"/>
      <c r="BK410" s="243"/>
      <c r="BL410" s="243"/>
      <c r="BM410" s="243"/>
      <c r="BN410" s="243"/>
      <c r="BO410" s="243"/>
      <c r="BP410" s="243"/>
      <c r="BQ410" s="243"/>
      <c r="BR410" s="243"/>
      <c r="BS410" s="243"/>
      <c r="BT410" s="243"/>
      <c r="BU410" s="243"/>
      <c r="BV410" s="243"/>
      <c r="BW410" s="243"/>
      <c r="BX410" s="243"/>
      <c r="BY410" s="243"/>
      <c r="BZ410" s="243"/>
      <c r="CA410" s="243"/>
      <c r="CB410" s="243"/>
      <c r="CC410" s="243"/>
      <c r="CD410" s="243"/>
      <c r="CE410" s="243"/>
      <c r="CF410" s="243"/>
      <c r="CG410" s="243"/>
      <c r="CH410" s="243"/>
      <c r="CI410" s="243"/>
      <c r="CJ410" s="243"/>
      <c r="CK410" s="243"/>
      <c r="CL410" s="243"/>
    </row>
    <row r="411" spans="1:90" ht="17.25" customHeight="1" hidden="1">
      <c r="A411" s="243"/>
      <c r="B411" s="243"/>
      <c r="C411" s="243"/>
      <c r="D411" s="243"/>
      <c r="E411" s="243"/>
      <c r="F411" s="243"/>
      <c r="G411" s="243"/>
      <c r="H411" s="243"/>
      <c r="I411" s="243"/>
      <c r="J411" s="243"/>
      <c r="K411" s="243"/>
      <c r="L411" s="243"/>
      <c r="M411" s="243"/>
      <c r="N411" s="243"/>
      <c r="O411" s="243"/>
      <c r="P411" s="243"/>
      <c r="Q411" s="243"/>
      <c r="R411" s="243"/>
      <c r="S411" s="243"/>
      <c r="T411" s="243"/>
      <c r="U411" s="243"/>
      <c r="V411" s="243"/>
      <c r="W411" s="243"/>
      <c r="X411" s="243"/>
      <c r="Y411" s="243"/>
      <c r="Z411" s="243"/>
      <c r="AA411" s="243"/>
      <c r="AB411" s="243"/>
      <c r="AC411" s="243"/>
      <c r="AD411" s="243"/>
      <c r="AE411" s="243"/>
      <c r="AF411" s="243"/>
      <c r="AG411" s="243"/>
      <c r="AH411" s="243"/>
      <c r="AI411" s="243"/>
      <c r="AJ411" s="243"/>
      <c r="AK411" s="243"/>
      <c r="AL411" s="243"/>
      <c r="AM411" s="243"/>
      <c r="AN411" s="243"/>
      <c r="AO411" s="243"/>
      <c r="AP411" s="243"/>
      <c r="AQ411" s="243"/>
      <c r="AR411" s="243"/>
      <c r="AS411" s="243"/>
      <c r="AT411" s="243"/>
      <c r="AU411" s="243"/>
      <c r="AV411" s="243"/>
      <c r="AW411" s="243"/>
      <c r="AX411" s="243"/>
      <c r="AY411" s="243"/>
      <c r="AZ411" s="243"/>
      <c r="BA411" s="243"/>
      <c r="BB411" s="243"/>
      <c r="BC411" s="243"/>
      <c r="BD411" s="243"/>
      <c r="BE411" s="243"/>
      <c r="BF411" s="243"/>
      <c r="BG411" s="243"/>
      <c r="BH411" s="243"/>
      <c r="BI411" s="243"/>
      <c r="BJ411" s="243"/>
      <c r="BK411" s="243"/>
      <c r="BL411" s="243"/>
      <c r="BM411" s="243"/>
      <c r="BN411" s="243"/>
      <c r="BO411" s="243"/>
      <c r="BP411" s="243"/>
      <c r="BQ411" s="243"/>
      <c r="BR411" s="243"/>
      <c r="BS411" s="243"/>
      <c r="BT411" s="243"/>
      <c r="BU411" s="243"/>
      <c r="BV411" s="243"/>
      <c r="BW411" s="243"/>
      <c r="BX411" s="243"/>
      <c r="BY411" s="243"/>
      <c r="BZ411" s="243"/>
      <c r="CA411" s="243"/>
      <c r="CB411" s="243"/>
      <c r="CC411" s="243"/>
      <c r="CD411" s="243"/>
      <c r="CE411" s="243"/>
      <c r="CF411" s="243"/>
      <c r="CG411" s="243"/>
      <c r="CH411" s="243"/>
      <c r="CI411" s="243"/>
      <c r="CJ411" s="243"/>
      <c r="CK411" s="243"/>
      <c r="CL411" s="243"/>
    </row>
    <row r="412" spans="1:90" ht="17.25" customHeight="1" hidden="1">
      <c r="A412" s="243"/>
      <c r="B412" s="243"/>
      <c r="C412" s="243"/>
      <c r="D412" s="243"/>
      <c r="E412" s="243"/>
      <c r="F412" s="243"/>
      <c r="G412" s="243"/>
      <c r="H412" s="243"/>
      <c r="I412" s="243"/>
      <c r="J412" s="243"/>
      <c r="K412" s="243"/>
      <c r="L412" s="243"/>
      <c r="M412" s="243"/>
      <c r="N412" s="243"/>
      <c r="O412" s="243"/>
      <c r="P412" s="243"/>
      <c r="Q412" s="243"/>
      <c r="R412" s="243"/>
      <c r="S412" s="243"/>
      <c r="T412" s="243"/>
      <c r="U412" s="243"/>
      <c r="V412" s="243"/>
      <c r="W412" s="243"/>
      <c r="X412" s="243"/>
      <c r="Y412" s="243"/>
      <c r="Z412" s="243"/>
      <c r="AA412" s="243"/>
      <c r="AB412" s="243"/>
      <c r="AC412" s="243"/>
      <c r="AD412" s="243"/>
      <c r="AE412" s="243"/>
      <c r="AF412" s="243"/>
      <c r="AG412" s="243"/>
      <c r="AH412" s="243"/>
      <c r="AI412" s="243"/>
      <c r="AJ412" s="243"/>
      <c r="AK412" s="243"/>
      <c r="AL412" s="243"/>
      <c r="AM412" s="243"/>
      <c r="AN412" s="243"/>
      <c r="AO412" s="243"/>
      <c r="AP412" s="243"/>
      <c r="AQ412" s="243"/>
      <c r="AR412" s="243"/>
      <c r="AS412" s="243"/>
      <c r="AT412" s="243"/>
      <c r="AU412" s="243"/>
      <c r="AV412" s="243"/>
      <c r="AW412" s="243"/>
      <c r="AX412" s="243"/>
      <c r="AY412" s="243"/>
      <c r="AZ412" s="243"/>
      <c r="BA412" s="243"/>
      <c r="BB412" s="243"/>
      <c r="BC412" s="243"/>
      <c r="BD412" s="243"/>
      <c r="BE412" s="243"/>
      <c r="BF412" s="243"/>
      <c r="BG412" s="243"/>
      <c r="BH412" s="243"/>
      <c r="BI412" s="243"/>
      <c r="BJ412" s="243"/>
      <c r="BK412" s="243"/>
      <c r="BL412" s="243"/>
      <c r="BM412" s="243"/>
      <c r="BN412" s="243"/>
      <c r="BO412" s="243"/>
      <c r="BP412" s="243"/>
      <c r="BQ412" s="243"/>
      <c r="BR412" s="243"/>
      <c r="BS412" s="243"/>
      <c r="BT412" s="243"/>
      <c r="BU412" s="243"/>
      <c r="BV412" s="243"/>
      <c r="BW412" s="243"/>
      <c r="BX412" s="243"/>
      <c r="BY412" s="243"/>
      <c r="BZ412" s="243"/>
      <c r="CA412" s="243"/>
      <c r="CB412" s="243"/>
      <c r="CC412" s="243"/>
      <c r="CD412" s="243"/>
      <c r="CE412" s="243"/>
      <c r="CF412" s="243"/>
      <c r="CG412" s="243"/>
      <c r="CH412" s="243"/>
      <c r="CI412" s="243"/>
      <c r="CJ412" s="243"/>
      <c r="CK412" s="243"/>
      <c r="CL412" s="243"/>
    </row>
    <row r="413" spans="1:90" ht="17.25" customHeight="1" hidden="1">
      <c r="A413" s="243"/>
      <c r="B413" s="243"/>
      <c r="C413" s="243"/>
      <c r="D413" s="243"/>
      <c r="E413" s="243"/>
      <c r="F413" s="243"/>
      <c r="G413" s="243"/>
      <c r="H413" s="243"/>
      <c r="I413" s="243"/>
      <c r="J413" s="243"/>
      <c r="K413" s="243"/>
      <c r="L413" s="243"/>
      <c r="M413" s="243"/>
      <c r="N413" s="243"/>
      <c r="O413" s="243"/>
      <c r="P413" s="243"/>
      <c r="Q413" s="243"/>
      <c r="R413" s="243"/>
      <c r="S413" s="243"/>
      <c r="T413" s="243"/>
      <c r="U413" s="243"/>
      <c r="V413" s="243"/>
      <c r="W413" s="243"/>
      <c r="X413" s="243"/>
      <c r="Y413" s="243"/>
      <c r="Z413" s="243"/>
      <c r="AA413" s="243"/>
      <c r="AB413" s="243"/>
      <c r="AC413" s="243"/>
      <c r="AD413" s="243"/>
      <c r="AE413" s="243"/>
      <c r="AF413" s="243"/>
      <c r="AG413" s="243"/>
      <c r="AH413" s="243"/>
      <c r="AI413" s="243"/>
      <c r="AJ413" s="243"/>
      <c r="AK413" s="243"/>
      <c r="AL413" s="243"/>
      <c r="AM413" s="243"/>
      <c r="AN413" s="243"/>
      <c r="AO413" s="243"/>
      <c r="AP413" s="243"/>
      <c r="AQ413" s="243"/>
      <c r="AR413" s="243"/>
      <c r="AS413" s="243"/>
      <c r="AT413" s="243"/>
      <c r="AU413" s="243"/>
      <c r="AV413" s="243"/>
      <c r="AW413" s="243"/>
      <c r="AX413" s="243"/>
      <c r="AY413" s="243"/>
      <c r="AZ413" s="243"/>
      <c r="BA413" s="243"/>
      <c r="BB413" s="243"/>
      <c r="BC413" s="243"/>
      <c r="BD413" s="243"/>
      <c r="BE413" s="243"/>
      <c r="BF413" s="243"/>
      <c r="BG413" s="243"/>
      <c r="BH413" s="243"/>
      <c r="BI413" s="243"/>
      <c r="BJ413" s="243"/>
      <c r="BK413" s="243"/>
      <c r="BL413" s="243"/>
      <c r="BM413" s="243"/>
      <c r="BN413" s="243"/>
      <c r="BO413" s="243"/>
      <c r="BP413" s="243"/>
      <c r="BQ413" s="243"/>
      <c r="BR413" s="243"/>
      <c r="BS413" s="243"/>
      <c r="BT413" s="243"/>
      <c r="BU413" s="243"/>
      <c r="BV413" s="243"/>
      <c r="BW413" s="243"/>
      <c r="BX413" s="243"/>
      <c r="BY413" s="243"/>
      <c r="BZ413" s="243"/>
      <c r="CA413" s="243"/>
      <c r="CB413" s="243"/>
      <c r="CC413" s="243"/>
      <c r="CD413" s="243"/>
      <c r="CE413" s="243"/>
      <c r="CF413" s="243"/>
      <c r="CG413" s="243"/>
      <c r="CH413" s="243"/>
      <c r="CI413" s="243"/>
      <c r="CJ413" s="243"/>
      <c r="CK413" s="243"/>
      <c r="CL413" s="243"/>
    </row>
    <row r="414" spans="1:90" ht="17.25" customHeight="1" hidden="1">
      <c r="A414" s="243"/>
      <c r="B414" s="243"/>
      <c r="C414" s="243"/>
      <c r="D414" s="243"/>
      <c r="E414" s="243"/>
      <c r="F414" s="243"/>
      <c r="G414" s="243"/>
      <c r="H414" s="243"/>
      <c r="I414" s="243"/>
      <c r="J414" s="243"/>
      <c r="K414" s="243"/>
      <c r="L414" s="243"/>
      <c r="M414" s="243"/>
      <c r="N414" s="243"/>
      <c r="O414" s="243"/>
      <c r="P414" s="243"/>
      <c r="Q414" s="243"/>
      <c r="R414" s="243"/>
      <c r="S414" s="243"/>
      <c r="T414" s="243"/>
      <c r="U414" s="243"/>
      <c r="V414" s="243"/>
      <c r="W414" s="243"/>
      <c r="X414" s="243"/>
      <c r="Y414" s="243"/>
      <c r="Z414" s="243"/>
      <c r="AA414" s="243"/>
      <c r="AB414" s="243"/>
      <c r="AC414" s="243"/>
      <c r="AD414" s="243"/>
      <c r="AE414" s="243"/>
      <c r="AF414" s="243"/>
      <c r="AG414" s="243"/>
      <c r="AH414" s="243"/>
      <c r="AI414" s="243"/>
      <c r="AJ414" s="243"/>
      <c r="AK414" s="243"/>
      <c r="AL414" s="243"/>
      <c r="AM414" s="243"/>
      <c r="AN414" s="243"/>
      <c r="AO414" s="243"/>
      <c r="AP414" s="243"/>
      <c r="AQ414" s="243"/>
      <c r="AR414" s="243"/>
      <c r="AS414" s="243"/>
      <c r="AT414" s="243"/>
      <c r="AU414" s="243"/>
      <c r="AV414" s="243"/>
      <c r="AW414" s="243"/>
      <c r="AX414" s="243"/>
      <c r="AY414" s="243"/>
      <c r="AZ414" s="243"/>
      <c r="BA414" s="243"/>
      <c r="BB414" s="243"/>
      <c r="BC414" s="243"/>
      <c r="BD414" s="243"/>
      <c r="BE414" s="243"/>
      <c r="BF414" s="243"/>
      <c r="BG414" s="243"/>
      <c r="BH414" s="243"/>
      <c r="BI414" s="243"/>
      <c r="BJ414" s="243"/>
      <c r="BK414" s="243"/>
      <c r="BL414" s="243"/>
      <c r="BM414" s="243"/>
      <c r="BN414" s="243"/>
      <c r="BO414" s="243"/>
      <c r="BP414" s="243"/>
      <c r="BQ414" s="243"/>
      <c r="BR414" s="243"/>
      <c r="BS414" s="243"/>
      <c r="BT414" s="243"/>
      <c r="BU414" s="243"/>
      <c r="BV414" s="243"/>
      <c r="BW414" s="243"/>
      <c r="BX414" s="243"/>
      <c r="BY414" s="243"/>
      <c r="BZ414" s="243"/>
      <c r="CA414" s="243"/>
      <c r="CB414" s="243"/>
      <c r="CC414" s="243"/>
      <c r="CD414" s="243"/>
      <c r="CE414" s="243"/>
      <c r="CF414" s="243"/>
      <c r="CG414" s="243"/>
      <c r="CH414" s="243"/>
      <c r="CI414" s="243"/>
      <c r="CJ414" s="243"/>
      <c r="CK414" s="243"/>
      <c r="CL414" s="243"/>
    </row>
    <row r="415" spans="1:90" ht="17.25" customHeight="1" hidden="1">
      <c r="A415" s="243"/>
      <c r="B415" s="243"/>
      <c r="C415" s="243"/>
      <c r="D415" s="243"/>
      <c r="E415" s="243"/>
      <c r="F415" s="243"/>
      <c r="G415" s="243"/>
      <c r="H415" s="243"/>
      <c r="I415" s="243"/>
      <c r="J415" s="243"/>
      <c r="K415" s="243"/>
      <c r="L415" s="243"/>
      <c r="M415" s="243"/>
      <c r="N415" s="243"/>
      <c r="O415" s="243"/>
      <c r="P415" s="243"/>
      <c r="Q415" s="243"/>
      <c r="R415" s="243"/>
      <c r="S415" s="243"/>
      <c r="T415" s="243"/>
      <c r="U415" s="243"/>
      <c r="V415" s="243"/>
      <c r="W415" s="243"/>
      <c r="X415" s="243"/>
      <c r="Y415" s="243"/>
      <c r="Z415" s="243"/>
      <c r="AA415" s="243"/>
      <c r="AB415" s="243"/>
      <c r="AC415" s="243"/>
      <c r="AD415" s="243"/>
      <c r="AE415" s="243"/>
      <c r="AF415" s="243"/>
      <c r="AG415" s="243"/>
      <c r="AH415" s="243"/>
      <c r="AI415" s="243"/>
      <c r="AJ415" s="243"/>
      <c r="AK415" s="243"/>
      <c r="AL415" s="243"/>
      <c r="AM415" s="243"/>
      <c r="AN415" s="243"/>
      <c r="AO415" s="243"/>
      <c r="AP415" s="243"/>
      <c r="AQ415" s="243"/>
      <c r="AR415" s="243"/>
      <c r="AS415" s="243"/>
      <c r="AT415" s="243"/>
      <c r="AU415" s="243"/>
      <c r="AV415" s="243"/>
      <c r="AW415" s="243"/>
      <c r="AX415" s="243"/>
      <c r="AY415" s="243"/>
      <c r="AZ415" s="243"/>
      <c r="BA415" s="243"/>
      <c r="BB415" s="243"/>
      <c r="BC415" s="243"/>
      <c r="BD415" s="243"/>
      <c r="BE415" s="243"/>
      <c r="BF415" s="243"/>
      <c r="BG415" s="243"/>
      <c r="BH415" s="243"/>
      <c r="BI415" s="243"/>
      <c r="BJ415" s="243"/>
      <c r="BK415" s="243"/>
      <c r="BL415" s="243"/>
      <c r="BM415" s="243"/>
      <c r="BN415" s="243"/>
      <c r="BO415" s="243"/>
      <c r="BP415" s="243"/>
      <c r="BQ415" s="243"/>
      <c r="BR415" s="243"/>
      <c r="BS415" s="243"/>
      <c r="BT415" s="243"/>
      <c r="BU415" s="243"/>
      <c r="BV415" s="243"/>
      <c r="BW415" s="243"/>
      <c r="BX415" s="243"/>
      <c r="BY415" s="243"/>
      <c r="BZ415" s="243"/>
      <c r="CA415" s="243"/>
      <c r="CB415" s="243"/>
      <c r="CC415" s="243"/>
      <c r="CD415" s="243"/>
      <c r="CE415" s="243"/>
      <c r="CF415" s="243"/>
      <c r="CG415" s="243"/>
      <c r="CH415" s="243"/>
      <c r="CI415" s="243"/>
      <c r="CJ415" s="243"/>
      <c r="CK415" s="243"/>
      <c r="CL415" s="243"/>
    </row>
    <row r="416" spans="1:90" ht="17.25" customHeight="1" hidden="1">
      <c r="A416" s="243"/>
      <c r="B416" s="243"/>
      <c r="C416" s="243"/>
      <c r="D416" s="243"/>
      <c r="E416" s="243"/>
      <c r="F416" s="243"/>
      <c r="G416" s="243"/>
      <c r="H416" s="243"/>
      <c r="I416" s="243"/>
      <c r="J416" s="243"/>
      <c r="K416" s="243"/>
      <c r="L416" s="243"/>
      <c r="M416" s="243"/>
      <c r="N416" s="243"/>
      <c r="O416" s="243"/>
      <c r="P416" s="243"/>
      <c r="Q416" s="243"/>
      <c r="R416" s="243"/>
      <c r="S416" s="243"/>
      <c r="T416" s="243"/>
      <c r="U416" s="243"/>
      <c r="V416" s="243"/>
      <c r="W416" s="243"/>
      <c r="X416" s="243"/>
      <c r="Y416" s="243"/>
      <c r="Z416" s="243"/>
      <c r="AA416" s="243"/>
      <c r="AB416" s="243"/>
      <c r="AC416" s="243"/>
      <c r="AD416" s="243"/>
      <c r="AE416" s="243"/>
      <c r="AF416" s="243"/>
      <c r="AG416" s="243"/>
      <c r="AH416" s="243"/>
      <c r="AI416" s="243"/>
      <c r="AJ416" s="243"/>
      <c r="AK416" s="243"/>
      <c r="AL416" s="243"/>
      <c r="AM416" s="243"/>
      <c r="AN416" s="243"/>
      <c r="AO416" s="243"/>
      <c r="AP416" s="243"/>
      <c r="AQ416" s="243"/>
      <c r="AR416" s="243"/>
      <c r="AS416" s="243"/>
      <c r="AT416" s="243"/>
      <c r="AU416" s="243"/>
      <c r="AV416" s="243"/>
      <c r="AW416" s="243"/>
      <c r="AX416" s="243"/>
      <c r="AY416" s="243"/>
      <c r="AZ416" s="243"/>
      <c r="BA416" s="243"/>
      <c r="BB416" s="243"/>
      <c r="BC416" s="243"/>
      <c r="BD416" s="243"/>
      <c r="BE416" s="243"/>
      <c r="BF416" s="243"/>
      <c r="BG416" s="243"/>
      <c r="BH416" s="243"/>
      <c r="BI416" s="243"/>
      <c r="BJ416" s="243"/>
      <c r="BK416" s="243"/>
      <c r="BL416" s="243"/>
      <c r="BM416" s="243"/>
      <c r="BN416" s="243"/>
      <c r="BO416" s="243"/>
      <c r="BP416" s="243"/>
      <c r="BQ416" s="243"/>
      <c r="BR416" s="243"/>
      <c r="BS416" s="243"/>
      <c r="BT416" s="243"/>
      <c r="BU416" s="243"/>
      <c r="BV416" s="243"/>
      <c r="BW416" s="243"/>
      <c r="BX416" s="243"/>
      <c r="BY416" s="243"/>
      <c r="BZ416" s="243"/>
      <c r="CA416" s="243"/>
      <c r="CB416" s="243"/>
      <c r="CC416" s="243"/>
      <c r="CD416" s="243"/>
      <c r="CE416" s="243"/>
      <c r="CF416" s="243"/>
      <c r="CG416" s="243"/>
      <c r="CH416" s="243"/>
      <c r="CI416" s="243"/>
      <c r="CJ416" s="243"/>
      <c r="CK416" s="243"/>
      <c r="CL416" s="243"/>
    </row>
    <row r="417" spans="1:90" ht="17.25" customHeight="1" hidden="1">
      <c r="A417" s="243"/>
      <c r="B417" s="243"/>
      <c r="C417" s="243"/>
      <c r="D417" s="243"/>
      <c r="E417" s="243"/>
      <c r="F417" s="243"/>
      <c r="G417" s="243"/>
      <c r="H417" s="243"/>
      <c r="I417" s="243"/>
      <c r="J417" s="243"/>
      <c r="K417" s="243"/>
      <c r="L417" s="243"/>
      <c r="M417" s="243"/>
      <c r="N417" s="243"/>
      <c r="O417" s="243"/>
      <c r="P417" s="243"/>
      <c r="Q417" s="243"/>
      <c r="R417" s="243"/>
      <c r="S417" s="243"/>
      <c r="T417" s="243"/>
      <c r="U417" s="243"/>
      <c r="V417" s="243"/>
      <c r="W417" s="243"/>
      <c r="X417" s="243"/>
      <c r="Y417" s="243"/>
      <c r="Z417" s="243"/>
      <c r="AA417" s="243"/>
      <c r="AB417" s="243"/>
      <c r="AC417" s="243"/>
      <c r="AD417" s="243"/>
      <c r="AE417" s="243"/>
      <c r="AF417" s="243"/>
      <c r="AG417" s="243"/>
      <c r="AH417" s="243"/>
      <c r="AI417" s="243"/>
      <c r="AJ417" s="243"/>
      <c r="AK417" s="243"/>
      <c r="AL417" s="243"/>
      <c r="AM417" s="243"/>
      <c r="AN417" s="243"/>
      <c r="AO417" s="243"/>
      <c r="AP417" s="243"/>
      <c r="AQ417" s="243"/>
      <c r="AR417" s="243"/>
      <c r="AS417" s="243"/>
      <c r="AT417" s="243"/>
      <c r="AU417" s="243"/>
      <c r="AV417" s="243"/>
      <c r="AW417" s="243"/>
      <c r="AX417" s="243"/>
      <c r="AY417" s="243"/>
      <c r="AZ417" s="243"/>
      <c r="BA417" s="243"/>
      <c r="BB417" s="243"/>
      <c r="BC417" s="243"/>
      <c r="BD417" s="243"/>
      <c r="BE417" s="243"/>
      <c r="BF417" s="243"/>
      <c r="BG417" s="243"/>
      <c r="BH417" s="243"/>
      <c r="BI417" s="243"/>
      <c r="BJ417" s="243"/>
      <c r="BK417" s="243"/>
      <c r="BL417" s="243"/>
      <c r="BM417" s="243"/>
      <c r="BN417" s="243"/>
      <c r="BO417" s="243"/>
      <c r="BP417" s="243"/>
      <c r="BQ417" s="243"/>
      <c r="BR417" s="243"/>
      <c r="BS417" s="243"/>
      <c r="BT417" s="243"/>
      <c r="BU417" s="243"/>
      <c r="BV417" s="243"/>
      <c r="BW417" s="243"/>
      <c r="BX417" s="243"/>
      <c r="BY417" s="243"/>
      <c r="BZ417" s="243"/>
      <c r="CA417" s="243"/>
      <c r="CB417" s="243"/>
      <c r="CC417" s="243"/>
      <c r="CD417" s="243"/>
      <c r="CE417" s="243"/>
      <c r="CF417" s="243"/>
      <c r="CG417" s="243"/>
      <c r="CH417" s="243"/>
      <c r="CI417" s="243"/>
      <c r="CJ417" s="243"/>
      <c r="CK417" s="243"/>
      <c r="CL417" s="243"/>
    </row>
    <row r="418" spans="1:90" ht="17.25" customHeight="1" hidden="1">
      <c r="A418" s="243"/>
      <c r="B418" s="243"/>
      <c r="C418" s="243"/>
      <c r="D418" s="243"/>
      <c r="E418" s="243"/>
      <c r="F418" s="243"/>
      <c r="G418" s="243"/>
      <c r="H418" s="243"/>
      <c r="I418" s="243"/>
      <c r="J418" s="243"/>
      <c r="K418" s="243"/>
      <c r="L418" s="243"/>
      <c r="M418" s="243"/>
      <c r="N418" s="243"/>
      <c r="O418" s="243"/>
      <c r="P418" s="243"/>
      <c r="Q418" s="243"/>
      <c r="R418" s="243"/>
      <c r="S418" s="243"/>
      <c r="T418" s="243"/>
      <c r="U418" s="243"/>
      <c r="V418" s="243"/>
      <c r="W418" s="243"/>
      <c r="X418" s="243"/>
      <c r="Y418" s="243"/>
      <c r="Z418" s="243"/>
      <c r="AA418" s="243"/>
      <c r="AB418" s="243"/>
      <c r="AC418" s="243"/>
      <c r="AD418" s="243"/>
      <c r="AE418" s="243"/>
      <c r="AF418" s="243"/>
      <c r="AG418" s="243"/>
      <c r="AH418" s="243"/>
      <c r="AI418" s="243"/>
      <c r="AJ418" s="243"/>
      <c r="AK418" s="243"/>
      <c r="AL418" s="243"/>
      <c r="AM418" s="243"/>
      <c r="AN418" s="243"/>
      <c r="AO418" s="243"/>
      <c r="AP418" s="243"/>
      <c r="AQ418" s="243"/>
      <c r="AR418" s="243"/>
      <c r="AS418" s="243"/>
      <c r="AT418" s="243"/>
      <c r="AU418" s="243"/>
      <c r="AV418" s="243"/>
      <c r="AW418" s="243"/>
      <c r="AX418" s="243"/>
      <c r="AY418" s="243"/>
      <c r="AZ418" s="243"/>
      <c r="BA418" s="243"/>
      <c r="BB418" s="243"/>
      <c r="BC418" s="243"/>
      <c r="BD418" s="243"/>
      <c r="BE418" s="243"/>
      <c r="BF418" s="243"/>
      <c r="BG418" s="243"/>
      <c r="BH418" s="243"/>
      <c r="BI418" s="243"/>
      <c r="BJ418" s="243"/>
      <c r="BK418" s="243"/>
      <c r="BL418" s="243"/>
      <c r="BM418" s="243"/>
      <c r="BN418" s="243"/>
      <c r="BO418" s="243"/>
      <c r="BP418" s="243"/>
      <c r="BQ418" s="243"/>
      <c r="BR418" s="243"/>
      <c r="BS418" s="243"/>
      <c r="BT418" s="243"/>
      <c r="BU418" s="243"/>
      <c r="BV418" s="243"/>
      <c r="BW418" s="243"/>
      <c r="BX418" s="243"/>
      <c r="BY418" s="243"/>
      <c r="BZ418" s="243"/>
      <c r="CA418" s="243"/>
      <c r="CB418" s="243"/>
      <c r="CC418" s="243"/>
      <c r="CD418" s="243"/>
      <c r="CE418" s="243"/>
      <c r="CF418" s="243"/>
      <c r="CG418" s="243"/>
      <c r="CH418" s="243"/>
      <c r="CI418" s="243"/>
      <c r="CJ418" s="243"/>
      <c r="CK418" s="243"/>
      <c r="CL418" s="243"/>
    </row>
    <row r="419" spans="1:90" ht="17.25" customHeight="1" hidden="1">
      <c r="A419" s="243"/>
      <c r="B419" s="243"/>
      <c r="C419" s="243"/>
      <c r="D419" s="243"/>
      <c r="E419" s="243"/>
      <c r="F419" s="243"/>
      <c r="G419" s="243"/>
      <c r="H419" s="243"/>
      <c r="I419" s="243"/>
      <c r="J419" s="243"/>
      <c r="K419" s="243"/>
      <c r="L419" s="243"/>
      <c r="M419" s="243"/>
      <c r="N419" s="243"/>
      <c r="O419" s="243"/>
      <c r="P419" s="243"/>
      <c r="Q419" s="243"/>
      <c r="R419" s="243"/>
      <c r="S419" s="243"/>
      <c r="T419" s="243"/>
      <c r="U419" s="243"/>
      <c r="V419" s="243"/>
      <c r="W419" s="243"/>
      <c r="X419" s="243"/>
      <c r="Y419" s="243"/>
      <c r="Z419" s="243"/>
      <c r="AA419" s="243"/>
      <c r="AB419" s="243"/>
      <c r="AC419" s="243"/>
      <c r="AD419" s="243"/>
      <c r="AE419" s="243"/>
      <c r="AF419" s="243"/>
      <c r="AG419" s="243"/>
      <c r="AH419" s="243"/>
      <c r="AI419" s="243"/>
      <c r="AJ419" s="243"/>
      <c r="AK419" s="243"/>
      <c r="AL419" s="243"/>
      <c r="AM419" s="243"/>
      <c r="AN419" s="243"/>
      <c r="AO419" s="243"/>
      <c r="AP419" s="243"/>
      <c r="AQ419" s="243"/>
      <c r="AR419" s="243"/>
      <c r="AS419" s="243"/>
      <c r="AT419" s="243"/>
      <c r="AU419" s="243"/>
      <c r="AV419" s="243"/>
      <c r="AW419" s="243"/>
      <c r="AX419" s="243"/>
      <c r="AY419" s="243"/>
      <c r="AZ419" s="243"/>
      <c r="BA419" s="243"/>
      <c r="BB419" s="243"/>
      <c r="BC419" s="243"/>
      <c r="BD419" s="243"/>
      <c r="BE419" s="243"/>
      <c r="BF419" s="243"/>
      <c r="BG419" s="243"/>
      <c r="BH419" s="243"/>
      <c r="BI419" s="243"/>
      <c r="BJ419" s="243"/>
      <c r="BK419" s="243"/>
      <c r="BL419" s="243"/>
      <c r="BM419" s="243"/>
      <c r="BN419" s="243"/>
      <c r="BO419" s="243"/>
      <c r="BP419" s="243"/>
      <c r="BQ419" s="243"/>
      <c r="BR419" s="243"/>
      <c r="BS419" s="243"/>
      <c r="BT419" s="243"/>
      <c r="BU419" s="243"/>
      <c r="BV419" s="243"/>
      <c r="BW419" s="243"/>
      <c r="BX419" s="243"/>
      <c r="BY419" s="243"/>
      <c r="BZ419" s="243"/>
      <c r="CA419" s="243"/>
      <c r="CB419" s="243"/>
      <c r="CC419" s="243"/>
      <c r="CD419" s="243"/>
      <c r="CE419" s="243"/>
      <c r="CF419" s="243"/>
      <c r="CG419" s="243"/>
      <c r="CH419" s="243"/>
      <c r="CI419" s="243"/>
      <c r="CJ419" s="243"/>
      <c r="CK419" s="243"/>
      <c r="CL419" s="243"/>
    </row>
    <row r="420" spans="1:90" ht="17.25" customHeight="1" hidden="1">
      <c r="A420" s="243"/>
      <c r="B420" s="243"/>
      <c r="C420" s="243"/>
      <c r="D420" s="243"/>
      <c r="E420" s="243"/>
      <c r="F420" s="243"/>
      <c r="G420" s="243"/>
      <c r="H420" s="243"/>
      <c r="I420" s="243"/>
      <c r="J420" s="243"/>
      <c r="K420" s="243"/>
      <c r="L420" s="243"/>
      <c r="M420" s="243"/>
      <c r="N420" s="243"/>
      <c r="O420" s="243"/>
      <c r="P420" s="243"/>
      <c r="Q420" s="243"/>
      <c r="R420" s="243"/>
      <c r="S420" s="243"/>
      <c r="T420" s="243"/>
      <c r="U420" s="243"/>
      <c r="V420" s="243"/>
      <c r="W420" s="243"/>
      <c r="X420" s="243"/>
      <c r="Y420" s="243"/>
      <c r="Z420" s="243"/>
      <c r="AA420" s="243"/>
      <c r="AB420" s="243"/>
      <c r="AC420" s="243"/>
      <c r="AD420" s="243"/>
      <c r="AE420" s="243"/>
      <c r="AF420" s="243"/>
      <c r="AG420" s="243"/>
      <c r="AH420" s="243"/>
      <c r="AI420" s="243"/>
      <c r="AJ420" s="243"/>
      <c r="AK420" s="243"/>
      <c r="AL420" s="243"/>
      <c r="AM420" s="243"/>
      <c r="AN420" s="243"/>
      <c r="AO420" s="243"/>
      <c r="AP420" s="243"/>
      <c r="AQ420" s="243"/>
      <c r="AR420" s="243"/>
      <c r="AS420" s="243"/>
      <c r="AT420" s="243"/>
      <c r="AU420" s="243"/>
      <c r="AV420" s="243"/>
      <c r="AW420" s="243"/>
      <c r="AX420" s="243"/>
      <c r="AY420" s="243"/>
      <c r="AZ420" s="243"/>
      <c r="BA420" s="243"/>
      <c r="BB420" s="243"/>
      <c r="BC420" s="243"/>
      <c r="BD420" s="243"/>
      <c r="BE420" s="243"/>
      <c r="BF420" s="243"/>
      <c r="BG420" s="243"/>
      <c r="BH420" s="243"/>
      <c r="BI420" s="243"/>
      <c r="BJ420" s="243"/>
      <c r="BK420" s="243"/>
      <c r="BL420" s="243"/>
      <c r="BM420" s="243"/>
      <c r="BN420" s="243"/>
      <c r="BO420" s="243"/>
      <c r="BP420" s="243"/>
      <c r="BQ420" s="243"/>
      <c r="BR420" s="243"/>
      <c r="BS420" s="243"/>
      <c r="BT420" s="243"/>
      <c r="BU420" s="243"/>
      <c r="BV420" s="243"/>
      <c r="BW420" s="243"/>
      <c r="BX420" s="243"/>
      <c r="BY420" s="243"/>
      <c r="BZ420" s="243"/>
      <c r="CA420" s="243"/>
      <c r="CB420" s="243"/>
      <c r="CC420" s="243"/>
      <c r="CD420" s="243"/>
      <c r="CE420" s="243"/>
      <c r="CF420" s="243"/>
      <c r="CG420" s="243"/>
      <c r="CH420" s="243"/>
      <c r="CI420" s="243"/>
      <c r="CJ420" s="243"/>
      <c r="CK420" s="243"/>
      <c r="CL420" s="243"/>
    </row>
    <row r="421" spans="1:90" ht="17.25" customHeight="1" hidden="1">
      <c r="A421" s="243"/>
      <c r="B421" s="243"/>
      <c r="C421" s="243"/>
      <c r="D421" s="243"/>
      <c r="E421" s="243"/>
      <c r="F421" s="243"/>
      <c r="G421" s="243"/>
      <c r="H421" s="243"/>
      <c r="I421" s="243"/>
      <c r="J421" s="243"/>
      <c r="K421" s="243"/>
      <c r="L421" s="243"/>
      <c r="M421" s="243"/>
      <c r="N421" s="243"/>
      <c r="O421" s="243"/>
      <c r="P421" s="243"/>
      <c r="Q421" s="243"/>
      <c r="R421" s="243"/>
      <c r="S421" s="243"/>
      <c r="T421" s="243"/>
      <c r="U421" s="243"/>
      <c r="V421" s="243"/>
      <c r="W421" s="243"/>
      <c r="X421" s="243"/>
      <c r="Y421" s="243"/>
      <c r="Z421" s="243"/>
      <c r="AA421" s="243"/>
      <c r="AB421" s="243"/>
      <c r="AC421" s="243"/>
      <c r="AD421" s="243"/>
      <c r="AE421" s="243"/>
      <c r="AF421" s="243"/>
      <c r="AG421" s="243"/>
      <c r="AH421" s="243"/>
      <c r="AI421" s="243"/>
      <c r="AJ421" s="243"/>
      <c r="AK421" s="243"/>
      <c r="AL421" s="243"/>
      <c r="AM421" s="243"/>
      <c r="AN421" s="243"/>
      <c r="AO421" s="243"/>
      <c r="AP421" s="243"/>
      <c r="AQ421" s="243"/>
      <c r="AR421" s="243"/>
      <c r="AS421" s="243"/>
      <c r="AT421" s="243"/>
      <c r="AU421" s="243"/>
      <c r="AV421" s="243"/>
      <c r="AW421" s="243"/>
      <c r="AX421" s="243"/>
      <c r="AY421" s="243"/>
      <c r="AZ421" s="243"/>
      <c r="BA421" s="243"/>
      <c r="BB421" s="243"/>
      <c r="BC421" s="243"/>
      <c r="BD421" s="243"/>
      <c r="BE421" s="243"/>
      <c r="BF421" s="243"/>
      <c r="BG421" s="243"/>
      <c r="BH421" s="243"/>
      <c r="BI421" s="243"/>
      <c r="BJ421" s="243"/>
      <c r="BK421" s="243"/>
      <c r="BL421" s="243"/>
      <c r="BM421" s="243"/>
      <c r="BN421" s="243"/>
      <c r="BO421" s="243"/>
      <c r="BP421" s="243"/>
      <c r="BQ421" s="243"/>
      <c r="BR421" s="243"/>
      <c r="BS421" s="243"/>
      <c r="BT421" s="243"/>
      <c r="BU421" s="243"/>
      <c r="BV421" s="243"/>
      <c r="BW421" s="243"/>
      <c r="BX421" s="243"/>
      <c r="BY421" s="243"/>
      <c r="BZ421" s="243"/>
      <c r="CA421" s="243"/>
      <c r="CB421" s="243"/>
      <c r="CC421" s="243"/>
      <c r="CD421" s="243"/>
      <c r="CE421" s="243"/>
      <c r="CF421" s="243"/>
      <c r="CG421" s="243"/>
      <c r="CH421" s="243"/>
      <c r="CI421" s="243"/>
      <c r="CJ421" s="243"/>
      <c r="CK421" s="243"/>
      <c r="CL421" s="243"/>
    </row>
    <row r="422" spans="1:90" ht="17.25" customHeight="1" hidden="1">
      <c r="A422" s="243"/>
      <c r="B422" s="243"/>
      <c r="C422" s="243"/>
      <c r="D422" s="243"/>
      <c r="E422" s="243"/>
      <c r="F422" s="243"/>
      <c r="G422" s="243"/>
      <c r="H422" s="243"/>
      <c r="I422" s="243"/>
      <c r="J422" s="243"/>
      <c r="K422" s="243"/>
      <c r="L422" s="243"/>
      <c r="M422" s="243"/>
      <c r="N422" s="243"/>
      <c r="O422" s="243"/>
      <c r="P422" s="243"/>
      <c r="Q422" s="243"/>
      <c r="R422" s="243"/>
      <c r="S422" s="243"/>
      <c r="T422" s="243"/>
      <c r="U422" s="243"/>
      <c r="V422" s="243"/>
      <c r="W422" s="243"/>
      <c r="X422" s="243"/>
      <c r="Y422" s="243"/>
      <c r="Z422" s="243"/>
      <c r="AA422" s="243"/>
      <c r="AB422" s="243"/>
      <c r="AC422" s="243"/>
      <c r="AD422" s="243"/>
      <c r="AE422" s="243"/>
      <c r="AF422" s="243"/>
      <c r="AG422" s="243"/>
      <c r="AH422" s="243"/>
      <c r="AI422" s="243"/>
      <c r="AJ422" s="243"/>
      <c r="AK422" s="243"/>
      <c r="AL422" s="243"/>
      <c r="AM422" s="243"/>
      <c r="AN422" s="243"/>
      <c r="AO422" s="243"/>
      <c r="AP422" s="243"/>
      <c r="AQ422" s="243"/>
      <c r="AR422" s="243"/>
      <c r="AS422" s="243"/>
      <c r="AT422" s="243"/>
      <c r="AU422" s="243"/>
      <c r="AV422" s="243"/>
      <c r="AW422" s="243"/>
      <c r="AX422" s="243"/>
      <c r="AY422" s="243"/>
      <c r="AZ422" s="243"/>
      <c r="BA422" s="243"/>
      <c r="BB422" s="243"/>
      <c r="BC422" s="243"/>
      <c r="BD422" s="243"/>
      <c r="BE422" s="243"/>
      <c r="BF422" s="243"/>
      <c r="BG422" s="243"/>
      <c r="BH422" s="243"/>
      <c r="BI422" s="243"/>
      <c r="BJ422" s="243"/>
      <c r="BK422" s="243"/>
      <c r="BL422" s="243"/>
      <c r="BM422" s="243"/>
      <c r="BN422" s="243"/>
      <c r="BO422" s="243"/>
      <c r="BP422" s="243"/>
      <c r="BQ422" s="243"/>
      <c r="BR422" s="243"/>
      <c r="BS422" s="243"/>
      <c r="BT422" s="243"/>
      <c r="BU422" s="243"/>
      <c r="BV422" s="243"/>
      <c r="BW422" s="243"/>
      <c r="BX422" s="243"/>
      <c r="BY422" s="243"/>
      <c r="BZ422" s="243"/>
      <c r="CA422" s="243"/>
      <c r="CB422" s="243"/>
      <c r="CC422" s="243"/>
      <c r="CD422" s="243"/>
      <c r="CE422" s="243"/>
      <c r="CF422" s="243"/>
      <c r="CG422" s="243"/>
      <c r="CH422" s="243"/>
      <c r="CI422" s="243"/>
      <c r="CJ422" s="243"/>
      <c r="CK422" s="243"/>
      <c r="CL422" s="243"/>
    </row>
    <row r="423" spans="1:90" ht="17.25" customHeight="1" hidden="1">
      <c r="A423" s="243"/>
      <c r="B423" s="243"/>
      <c r="C423" s="243"/>
      <c r="D423" s="243"/>
      <c r="E423" s="243"/>
      <c r="F423" s="243"/>
      <c r="G423" s="243"/>
      <c r="H423" s="243"/>
      <c r="I423" s="243"/>
      <c r="J423" s="243"/>
      <c r="K423" s="243"/>
      <c r="L423" s="243"/>
      <c r="M423" s="243"/>
      <c r="N423" s="243"/>
      <c r="O423" s="243"/>
      <c r="P423" s="243"/>
      <c r="Q423" s="243"/>
      <c r="R423" s="243"/>
      <c r="S423" s="243"/>
      <c r="T423" s="243"/>
      <c r="U423" s="243"/>
      <c r="V423" s="243"/>
      <c r="W423" s="243"/>
      <c r="X423" s="243"/>
      <c r="Y423" s="243"/>
      <c r="Z423" s="243"/>
      <c r="AA423" s="243"/>
      <c r="AB423" s="243"/>
      <c r="AC423" s="243"/>
      <c r="AD423" s="243"/>
      <c r="AE423" s="243"/>
      <c r="AF423" s="243"/>
      <c r="AG423" s="243"/>
      <c r="AH423" s="243"/>
      <c r="AI423" s="243"/>
      <c r="AJ423" s="243"/>
      <c r="AK423" s="243"/>
      <c r="AL423" s="243"/>
      <c r="AM423" s="243"/>
      <c r="AN423" s="243"/>
      <c r="AO423" s="243"/>
      <c r="AP423" s="243"/>
      <c r="AQ423" s="243"/>
      <c r="AR423" s="243"/>
      <c r="AS423" s="243"/>
      <c r="AT423" s="243"/>
      <c r="AU423" s="243"/>
      <c r="AV423" s="243"/>
      <c r="AW423" s="243"/>
      <c r="AX423" s="243"/>
      <c r="AY423" s="243"/>
      <c r="AZ423" s="243"/>
      <c r="BA423" s="243"/>
      <c r="BB423" s="243"/>
      <c r="BC423" s="243"/>
      <c r="BD423" s="243"/>
      <c r="BE423" s="243"/>
      <c r="BF423" s="243"/>
      <c r="BG423" s="243"/>
      <c r="BH423" s="243"/>
      <c r="BI423" s="243"/>
      <c r="BJ423" s="243"/>
      <c r="BK423" s="243"/>
      <c r="BL423" s="243"/>
      <c r="BM423" s="243"/>
      <c r="BN423" s="243"/>
      <c r="BO423" s="243"/>
      <c r="BP423" s="243"/>
      <c r="BQ423" s="243"/>
      <c r="BR423" s="243"/>
      <c r="BS423" s="243"/>
      <c r="BT423" s="243"/>
      <c r="BU423" s="243"/>
      <c r="BV423" s="243"/>
      <c r="BW423" s="243"/>
      <c r="BX423" s="243"/>
      <c r="BY423" s="243"/>
      <c r="BZ423" s="243"/>
      <c r="CA423" s="243"/>
      <c r="CB423" s="243"/>
      <c r="CC423" s="243"/>
      <c r="CD423" s="243"/>
      <c r="CE423" s="243"/>
      <c r="CF423" s="243"/>
      <c r="CG423" s="243"/>
      <c r="CH423" s="243"/>
      <c r="CI423" s="243"/>
      <c r="CJ423" s="243"/>
      <c r="CK423" s="243"/>
      <c r="CL423" s="243"/>
    </row>
    <row r="424" spans="1:90" ht="17.25" customHeight="1" hidden="1">
      <c r="A424" s="243"/>
      <c r="B424" s="243"/>
      <c r="C424" s="243"/>
      <c r="D424" s="243"/>
      <c r="E424" s="243"/>
      <c r="F424" s="243"/>
      <c r="G424" s="243"/>
      <c r="H424" s="243"/>
      <c r="I424" s="243"/>
      <c r="J424" s="243"/>
      <c r="K424" s="243"/>
      <c r="L424" s="243"/>
      <c r="M424" s="243"/>
      <c r="N424" s="243"/>
      <c r="O424" s="243"/>
      <c r="P424" s="243"/>
      <c r="Q424" s="243"/>
      <c r="R424" s="243"/>
      <c r="S424" s="243"/>
      <c r="T424" s="243"/>
      <c r="U424" s="243"/>
      <c r="V424" s="243"/>
      <c r="W424" s="243"/>
      <c r="X424" s="243"/>
      <c r="Y424" s="243"/>
      <c r="Z424" s="243"/>
      <c r="AA424" s="243"/>
      <c r="AB424" s="243"/>
      <c r="AC424" s="243"/>
      <c r="AD424" s="243"/>
      <c r="AE424" s="243"/>
      <c r="AF424" s="243"/>
      <c r="AG424" s="243"/>
      <c r="AH424" s="243"/>
      <c r="AI424" s="243"/>
      <c r="AJ424" s="243"/>
      <c r="AK424" s="243"/>
      <c r="AL424" s="243"/>
      <c r="AM424" s="243"/>
      <c r="AN424" s="243"/>
      <c r="AO424" s="243"/>
      <c r="AP424" s="243"/>
      <c r="AQ424" s="243"/>
      <c r="AR424" s="243"/>
      <c r="AS424" s="243"/>
      <c r="AT424" s="243"/>
      <c r="AU424" s="243"/>
      <c r="AV424" s="243"/>
      <c r="AW424" s="243"/>
      <c r="AX424" s="243"/>
      <c r="AY424" s="243"/>
      <c r="AZ424" s="243"/>
      <c r="BA424" s="243"/>
      <c r="BB424" s="243"/>
      <c r="BC424" s="243"/>
      <c r="BD424" s="243"/>
      <c r="BE424" s="243"/>
      <c r="BF424" s="243"/>
      <c r="BG424" s="243"/>
      <c r="BH424" s="243"/>
      <c r="BI424" s="243"/>
      <c r="BJ424" s="243"/>
      <c r="BK424" s="243"/>
      <c r="BL424" s="243"/>
      <c r="BM424" s="243"/>
      <c r="BN424" s="243"/>
      <c r="BO424" s="243"/>
      <c r="BP424" s="243"/>
      <c r="BQ424" s="243"/>
      <c r="BR424" s="243"/>
      <c r="BS424" s="243"/>
      <c r="BT424" s="243"/>
      <c r="BU424" s="243"/>
      <c r="BV424" s="243"/>
      <c r="BW424" s="243"/>
      <c r="BX424" s="243"/>
      <c r="BY424" s="243"/>
      <c r="BZ424" s="243"/>
      <c r="CA424" s="243"/>
      <c r="CB424" s="243"/>
      <c r="CC424" s="243"/>
      <c r="CD424" s="243"/>
      <c r="CE424" s="243"/>
      <c r="CF424" s="243"/>
      <c r="CG424" s="243"/>
      <c r="CH424" s="243"/>
      <c r="CI424" s="243"/>
      <c r="CJ424" s="243"/>
      <c r="CK424" s="243"/>
      <c r="CL424" s="243"/>
    </row>
    <row r="425" spans="1:90" ht="17.25" customHeight="1" hidden="1">
      <c r="A425" s="243"/>
      <c r="B425" s="243"/>
      <c r="C425" s="243"/>
      <c r="D425" s="243"/>
      <c r="E425" s="243"/>
      <c r="F425" s="243"/>
      <c r="G425" s="243"/>
      <c r="H425" s="243"/>
      <c r="I425" s="243"/>
      <c r="J425" s="243"/>
      <c r="K425" s="243"/>
      <c r="L425" s="243"/>
      <c r="M425" s="243"/>
      <c r="N425" s="243"/>
      <c r="O425" s="243"/>
      <c r="P425" s="243"/>
      <c r="Q425" s="243"/>
      <c r="R425" s="243"/>
      <c r="S425" s="243"/>
      <c r="T425" s="243"/>
      <c r="U425" s="243"/>
      <c r="V425" s="243"/>
      <c r="W425" s="243"/>
      <c r="X425" s="243"/>
      <c r="Y425" s="243"/>
      <c r="Z425" s="243"/>
      <c r="AA425" s="243"/>
      <c r="AB425" s="243"/>
      <c r="AC425" s="243"/>
      <c r="AD425" s="243"/>
      <c r="AE425" s="243"/>
      <c r="AF425" s="243"/>
      <c r="AG425" s="243"/>
      <c r="AH425" s="243"/>
      <c r="AI425" s="243"/>
      <c r="AJ425" s="243"/>
      <c r="AK425" s="243"/>
      <c r="AL425" s="243"/>
      <c r="AM425" s="243"/>
      <c r="AN425" s="243"/>
      <c r="AO425" s="243"/>
      <c r="AP425" s="243"/>
      <c r="AQ425" s="243"/>
      <c r="AR425" s="243"/>
      <c r="AS425" s="243"/>
      <c r="AT425" s="243"/>
      <c r="AU425" s="243"/>
      <c r="AV425" s="243"/>
      <c r="AW425" s="243"/>
      <c r="AX425" s="243"/>
      <c r="AY425" s="243"/>
      <c r="AZ425" s="243"/>
      <c r="BA425" s="243"/>
      <c r="BB425" s="243"/>
      <c r="BC425" s="243"/>
      <c r="BD425" s="243"/>
      <c r="BE425" s="243"/>
      <c r="BF425" s="243"/>
      <c r="BG425" s="243"/>
      <c r="BH425" s="243"/>
      <c r="BI425" s="243"/>
      <c r="BJ425" s="243"/>
      <c r="BK425" s="243"/>
      <c r="BL425" s="243"/>
      <c r="BM425" s="243"/>
      <c r="BN425" s="243"/>
      <c r="BO425" s="243"/>
      <c r="BP425" s="243"/>
      <c r="BQ425" s="243"/>
      <c r="BR425" s="243"/>
      <c r="BS425" s="243"/>
      <c r="BT425" s="243"/>
      <c r="BU425" s="243"/>
      <c r="BV425" s="243"/>
      <c r="BW425" s="243"/>
      <c r="BX425" s="243"/>
      <c r="BY425" s="243"/>
      <c r="BZ425" s="243"/>
      <c r="CA425" s="243"/>
      <c r="CB425" s="243"/>
      <c r="CC425" s="243"/>
      <c r="CD425" s="243"/>
      <c r="CE425" s="243"/>
      <c r="CF425" s="243"/>
      <c r="CG425" s="243"/>
      <c r="CH425" s="243"/>
      <c r="CI425" s="243"/>
      <c r="CJ425" s="243"/>
      <c r="CK425" s="243"/>
      <c r="CL425" s="243"/>
    </row>
    <row r="426" spans="1:90" ht="17.25" customHeight="1" hidden="1">
      <c r="A426" s="243"/>
      <c r="B426" s="243"/>
      <c r="C426" s="243"/>
      <c r="D426" s="243"/>
      <c r="E426" s="243"/>
      <c r="F426" s="243"/>
      <c r="G426" s="243"/>
      <c r="H426" s="243"/>
      <c r="I426" s="243"/>
      <c r="J426" s="243"/>
      <c r="K426" s="243"/>
      <c r="L426" s="243"/>
      <c r="M426" s="243"/>
      <c r="N426" s="243"/>
      <c r="O426" s="243"/>
      <c r="P426" s="243"/>
      <c r="Q426" s="243"/>
      <c r="R426" s="243"/>
      <c r="S426" s="243"/>
      <c r="T426" s="243"/>
      <c r="U426" s="243"/>
      <c r="V426" s="243"/>
      <c r="W426" s="243"/>
      <c r="X426" s="243"/>
      <c r="Y426" s="243"/>
      <c r="Z426" s="243"/>
      <c r="AA426" s="243"/>
      <c r="AB426" s="243"/>
      <c r="AC426" s="243"/>
      <c r="AD426" s="243"/>
      <c r="AE426" s="243"/>
      <c r="AF426" s="243"/>
      <c r="AG426" s="243"/>
      <c r="AH426" s="243"/>
      <c r="AI426" s="243"/>
      <c r="AJ426" s="243"/>
      <c r="AK426" s="243"/>
      <c r="AL426" s="243"/>
      <c r="AM426" s="243"/>
      <c r="AN426" s="243"/>
      <c r="AO426" s="243"/>
      <c r="AP426" s="243"/>
      <c r="AQ426" s="243"/>
      <c r="AR426" s="243"/>
      <c r="AS426" s="243"/>
      <c r="AT426" s="243"/>
      <c r="AU426" s="243"/>
      <c r="AV426" s="243"/>
      <c r="AW426" s="243"/>
      <c r="AX426" s="243"/>
      <c r="AY426" s="243"/>
      <c r="AZ426" s="243"/>
      <c r="BA426" s="243"/>
      <c r="BB426" s="243"/>
      <c r="BC426" s="243"/>
      <c r="BD426" s="243"/>
      <c r="BE426" s="243"/>
      <c r="BF426" s="243"/>
      <c r="BG426" s="243"/>
      <c r="BH426" s="243"/>
      <c r="BI426" s="243"/>
      <c r="BJ426" s="243"/>
      <c r="BK426" s="243"/>
      <c r="BL426" s="243"/>
      <c r="BM426" s="243"/>
      <c r="BN426" s="243"/>
      <c r="BO426" s="243"/>
      <c r="BP426" s="243"/>
      <c r="BQ426" s="243"/>
      <c r="BR426" s="243"/>
      <c r="BS426" s="243"/>
      <c r="BT426" s="243"/>
      <c r="BU426" s="243"/>
      <c r="BV426" s="243"/>
      <c r="BW426" s="243"/>
      <c r="BX426" s="243"/>
      <c r="BY426" s="243"/>
      <c r="BZ426" s="243"/>
      <c r="CA426" s="243"/>
      <c r="CB426" s="243"/>
      <c r="CC426" s="243"/>
      <c r="CD426" s="243"/>
      <c r="CE426" s="243"/>
      <c r="CF426" s="243"/>
      <c r="CG426" s="243"/>
      <c r="CH426" s="243"/>
      <c r="CI426" s="243"/>
      <c r="CJ426" s="243"/>
      <c r="CK426" s="243"/>
      <c r="CL426" s="243"/>
    </row>
    <row r="427" spans="1:90" ht="17.25" customHeight="1" hidden="1">
      <c r="A427" s="243"/>
      <c r="B427" s="243"/>
      <c r="C427" s="243"/>
      <c r="D427" s="243"/>
      <c r="E427" s="243"/>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243"/>
      <c r="AY427" s="243"/>
      <c r="AZ427" s="243"/>
      <c r="BA427" s="243"/>
      <c r="BB427" s="243"/>
      <c r="BC427" s="243"/>
      <c r="BD427" s="243"/>
      <c r="BE427" s="243"/>
      <c r="BF427" s="243"/>
      <c r="BG427" s="243"/>
      <c r="BH427" s="243"/>
      <c r="BI427" s="243"/>
      <c r="BJ427" s="243"/>
      <c r="BK427" s="243"/>
      <c r="BL427" s="243"/>
      <c r="BM427" s="243"/>
      <c r="BN427" s="243"/>
      <c r="BO427" s="243"/>
      <c r="BP427" s="243"/>
      <c r="BQ427" s="243"/>
      <c r="BR427" s="243"/>
      <c r="BS427" s="243"/>
      <c r="BT427" s="243"/>
      <c r="BU427" s="243"/>
      <c r="BV427" s="243"/>
      <c r="BW427" s="243"/>
      <c r="BX427" s="243"/>
      <c r="BY427" s="243"/>
      <c r="BZ427" s="243"/>
      <c r="CA427" s="243"/>
      <c r="CB427" s="243"/>
      <c r="CC427" s="243"/>
      <c r="CD427" s="243"/>
      <c r="CE427" s="243"/>
      <c r="CF427" s="243"/>
      <c r="CG427" s="243"/>
      <c r="CH427" s="243"/>
      <c r="CI427" s="243"/>
      <c r="CJ427" s="243"/>
      <c r="CK427" s="243"/>
      <c r="CL427" s="243"/>
    </row>
    <row r="428" spans="1:90" ht="17.25" customHeight="1" hidden="1">
      <c r="A428" s="243"/>
      <c r="B428" s="243"/>
      <c r="C428" s="243"/>
      <c r="D428" s="243"/>
      <c r="E428" s="243"/>
      <c r="F428" s="243"/>
      <c r="G428" s="243"/>
      <c r="H428" s="243"/>
      <c r="I428" s="243"/>
      <c r="J428" s="243"/>
      <c r="K428" s="243"/>
      <c r="L428" s="243"/>
      <c r="M428" s="243"/>
      <c r="N428" s="243"/>
      <c r="O428" s="243"/>
      <c r="P428" s="243"/>
      <c r="Q428" s="243"/>
      <c r="R428" s="243"/>
      <c r="S428" s="243"/>
      <c r="T428" s="243"/>
      <c r="U428" s="243"/>
      <c r="V428" s="243"/>
      <c r="W428" s="243"/>
      <c r="X428" s="243"/>
      <c r="Y428" s="243"/>
      <c r="Z428" s="243"/>
      <c r="AA428" s="243"/>
      <c r="AB428" s="243"/>
      <c r="AC428" s="243"/>
      <c r="AD428" s="243"/>
      <c r="AE428" s="243"/>
      <c r="AF428" s="243"/>
      <c r="AG428" s="243"/>
      <c r="AH428" s="243"/>
      <c r="AI428" s="243"/>
      <c r="AJ428" s="243"/>
      <c r="AK428" s="243"/>
      <c r="AL428" s="243"/>
      <c r="AM428" s="243"/>
      <c r="AN428" s="243"/>
      <c r="AO428" s="243"/>
      <c r="AP428" s="243"/>
      <c r="AQ428" s="243"/>
      <c r="AR428" s="243"/>
      <c r="AS428" s="243"/>
      <c r="AT428" s="243"/>
      <c r="AU428" s="243"/>
      <c r="AV428" s="243"/>
      <c r="AW428" s="243"/>
      <c r="AX428" s="243"/>
      <c r="AY428" s="243"/>
      <c r="AZ428" s="243"/>
      <c r="BA428" s="243"/>
      <c r="BB428" s="243"/>
      <c r="BC428" s="243"/>
      <c r="BD428" s="243"/>
      <c r="BE428" s="243"/>
      <c r="BF428" s="243"/>
      <c r="BG428" s="243"/>
      <c r="BH428" s="243"/>
      <c r="BI428" s="243"/>
      <c r="BJ428" s="243"/>
      <c r="BK428" s="243"/>
      <c r="BL428" s="243"/>
      <c r="BM428" s="243"/>
      <c r="BN428" s="243"/>
      <c r="BO428" s="243"/>
      <c r="BP428" s="243"/>
      <c r="BQ428" s="243"/>
      <c r="BR428" s="243"/>
      <c r="BS428" s="243"/>
      <c r="BT428" s="243"/>
      <c r="BU428" s="243"/>
      <c r="BV428" s="243"/>
      <c r="BW428" s="243"/>
      <c r="BX428" s="243"/>
      <c r="BY428" s="243"/>
      <c r="BZ428" s="243"/>
      <c r="CA428" s="243"/>
      <c r="CB428" s="243"/>
      <c r="CC428" s="243"/>
      <c r="CD428" s="243"/>
      <c r="CE428" s="243"/>
      <c r="CF428" s="243"/>
      <c r="CG428" s="243"/>
      <c r="CH428" s="243"/>
      <c r="CI428" s="243"/>
      <c r="CJ428" s="243"/>
      <c r="CK428" s="243"/>
      <c r="CL428" s="243"/>
    </row>
    <row r="429" spans="1:90" ht="17.25" customHeight="1" hidden="1">
      <c r="A429" s="243"/>
      <c r="B429" s="243"/>
      <c r="C429" s="243"/>
      <c r="D429" s="243"/>
      <c r="E429" s="243"/>
      <c r="F429" s="243"/>
      <c r="G429" s="243"/>
      <c r="H429" s="243"/>
      <c r="I429" s="243"/>
      <c r="J429" s="243"/>
      <c r="K429" s="243"/>
      <c r="L429" s="243"/>
      <c r="M429" s="243"/>
      <c r="N429" s="243"/>
      <c r="O429" s="243"/>
      <c r="P429" s="243"/>
      <c r="Q429" s="243"/>
      <c r="R429" s="243"/>
      <c r="S429" s="243"/>
      <c r="T429" s="243"/>
      <c r="U429" s="243"/>
      <c r="V429" s="243"/>
      <c r="W429" s="243"/>
      <c r="X429" s="243"/>
      <c r="Y429" s="243"/>
      <c r="Z429" s="243"/>
      <c r="AA429" s="243"/>
      <c r="AB429" s="243"/>
      <c r="AC429" s="243"/>
      <c r="AD429" s="243"/>
      <c r="AE429" s="243"/>
      <c r="AF429" s="243"/>
      <c r="AG429" s="243"/>
      <c r="AH429" s="243"/>
      <c r="AI429" s="243"/>
      <c r="AJ429" s="243"/>
      <c r="AK429" s="243"/>
      <c r="AL429" s="243"/>
      <c r="AM429" s="243"/>
      <c r="AN429" s="243"/>
      <c r="AO429" s="243"/>
      <c r="AP429" s="243"/>
      <c r="AQ429" s="243"/>
      <c r="AR429" s="243"/>
      <c r="AS429" s="243"/>
      <c r="AT429" s="243"/>
      <c r="AU429" s="243"/>
      <c r="AV429" s="243"/>
      <c r="AW429" s="243"/>
      <c r="AX429" s="243"/>
      <c r="AY429" s="243"/>
      <c r="AZ429" s="243"/>
      <c r="BA429" s="243"/>
      <c r="BB429" s="243"/>
      <c r="BC429" s="243"/>
      <c r="BD429" s="243"/>
      <c r="BE429" s="243"/>
      <c r="BF429" s="243"/>
      <c r="BG429" s="243"/>
      <c r="BH429" s="243"/>
      <c r="BI429" s="243"/>
      <c r="BJ429" s="243"/>
      <c r="BK429" s="243"/>
      <c r="BL429" s="243"/>
      <c r="BM429" s="243"/>
      <c r="BN429" s="243"/>
      <c r="BO429" s="243"/>
      <c r="BP429" s="243"/>
      <c r="BQ429" s="243"/>
      <c r="BR429" s="243"/>
      <c r="BS429" s="243"/>
      <c r="BT429" s="243"/>
      <c r="BU429" s="243"/>
      <c r="BV429" s="243"/>
      <c r="BW429" s="243"/>
      <c r="BX429" s="243"/>
      <c r="BY429" s="243"/>
      <c r="BZ429" s="243"/>
      <c r="CA429" s="243"/>
      <c r="CB429" s="243"/>
      <c r="CC429" s="243"/>
      <c r="CD429" s="243"/>
      <c r="CE429" s="243"/>
      <c r="CF429" s="243"/>
      <c r="CG429" s="243"/>
      <c r="CH429" s="243"/>
      <c r="CI429" s="243"/>
      <c r="CJ429" s="243"/>
      <c r="CK429" s="243"/>
      <c r="CL429" s="243"/>
    </row>
    <row r="430" spans="1:90" ht="17.25" customHeight="1" hidden="1">
      <c r="A430" s="243"/>
      <c r="B430" s="243"/>
      <c r="C430" s="243"/>
      <c r="D430" s="243"/>
      <c r="E430" s="243"/>
      <c r="F430" s="243"/>
      <c r="G430" s="243"/>
      <c r="H430" s="243"/>
      <c r="I430" s="243"/>
      <c r="J430" s="243"/>
      <c r="K430" s="243"/>
      <c r="L430" s="243"/>
      <c r="M430" s="243"/>
      <c r="N430" s="243"/>
      <c r="O430" s="243"/>
      <c r="P430" s="243"/>
      <c r="Q430" s="243"/>
      <c r="R430" s="243"/>
      <c r="S430" s="243"/>
      <c r="T430" s="243"/>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3"/>
      <c r="AY430" s="243"/>
      <c r="AZ430" s="243"/>
      <c r="BA430" s="243"/>
      <c r="BB430" s="243"/>
      <c r="BC430" s="243"/>
      <c r="BD430" s="243"/>
      <c r="BE430" s="243"/>
      <c r="BF430" s="243"/>
      <c r="BG430" s="243"/>
      <c r="BH430" s="243"/>
      <c r="BI430" s="243"/>
      <c r="BJ430" s="243"/>
      <c r="BK430" s="243"/>
      <c r="BL430" s="243"/>
      <c r="BM430" s="243"/>
      <c r="BN430" s="243"/>
      <c r="BO430" s="243"/>
      <c r="BP430" s="243"/>
      <c r="BQ430" s="243"/>
      <c r="BR430" s="243"/>
      <c r="BS430" s="243"/>
      <c r="BT430" s="243"/>
      <c r="BU430" s="243"/>
      <c r="BV430" s="243"/>
      <c r="BW430" s="243"/>
      <c r="BX430" s="243"/>
      <c r="BY430" s="243"/>
      <c r="BZ430" s="243"/>
      <c r="CA430" s="243"/>
      <c r="CB430" s="243"/>
      <c r="CC430" s="243"/>
      <c r="CD430" s="243"/>
      <c r="CE430" s="243"/>
      <c r="CF430" s="243"/>
      <c r="CG430" s="243"/>
      <c r="CH430" s="243"/>
      <c r="CI430" s="243"/>
      <c r="CJ430" s="243"/>
      <c r="CK430" s="243"/>
      <c r="CL430" s="243"/>
    </row>
    <row r="431" spans="1:90" ht="17.25" customHeight="1" hidden="1">
      <c r="A431" s="243"/>
      <c r="B431" s="243"/>
      <c r="C431" s="243"/>
      <c r="D431" s="243"/>
      <c r="E431" s="243"/>
      <c r="F431" s="243"/>
      <c r="G431" s="243"/>
      <c r="H431" s="243"/>
      <c r="I431" s="243"/>
      <c r="J431" s="243"/>
      <c r="K431" s="243"/>
      <c r="L431" s="243"/>
      <c r="M431" s="243"/>
      <c r="N431" s="243"/>
      <c r="O431" s="243"/>
      <c r="P431" s="243"/>
      <c r="Q431" s="243"/>
      <c r="R431" s="243"/>
      <c r="S431" s="243"/>
      <c r="T431" s="243"/>
      <c r="U431" s="243"/>
      <c r="V431" s="243"/>
      <c r="W431" s="243"/>
      <c r="X431" s="243"/>
      <c r="Y431" s="243"/>
      <c r="Z431" s="243"/>
      <c r="AA431" s="243"/>
      <c r="AB431" s="243"/>
      <c r="AC431" s="243"/>
      <c r="AD431" s="243"/>
      <c r="AE431" s="243"/>
      <c r="AF431" s="243"/>
      <c r="AG431" s="243"/>
      <c r="AH431" s="243"/>
      <c r="AI431" s="243"/>
      <c r="AJ431" s="243"/>
      <c r="AK431" s="243"/>
      <c r="AL431" s="243"/>
      <c r="AM431" s="243"/>
      <c r="AN431" s="243"/>
      <c r="AO431" s="243"/>
      <c r="AP431" s="243"/>
      <c r="AQ431" s="243"/>
      <c r="AR431" s="243"/>
      <c r="AS431" s="243"/>
      <c r="AT431" s="243"/>
      <c r="AU431" s="243"/>
      <c r="AV431" s="243"/>
      <c r="AW431" s="243"/>
      <c r="AX431" s="243"/>
      <c r="AY431" s="243"/>
      <c r="AZ431" s="243"/>
      <c r="BA431" s="243"/>
      <c r="BB431" s="243"/>
      <c r="BC431" s="243"/>
      <c r="BD431" s="243"/>
      <c r="BE431" s="243"/>
      <c r="BF431" s="243"/>
      <c r="BG431" s="243"/>
      <c r="BH431" s="243"/>
      <c r="BI431" s="243"/>
      <c r="BJ431" s="243"/>
      <c r="BK431" s="243"/>
      <c r="BL431" s="243"/>
      <c r="BM431" s="243"/>
      <c r="BN431" s="243"/>
      <c r="BO431" s="243"/>
      <c r="BP431" s="243"/>
      <c r="BQ431" s="243"/>
      <c r="BR431" s="243"/>
      <c r="BS431" s="243"/>
      <c r="BT431" s="243"/>
      <c r="BU431" s="243"/>
      <c r="BV431" s="243"/>
      <c r="BW431" s="243"/>
      <c r="BX431" s="243"/>
      <c r="BY431" s="243"/>
      <c r="BZ431" s="243"/>
      <c r="CA431" s="243"/>
      <c r="CB431" s="243"/>
      <c r="CC431" s="243"/>
      <c r="CD431" s="243"/>
      <c r="CE431" s="243"/>
      <c r="CF431" s="243"/>
      <c r="CG431" s="243"/>
      <c r="CH431" s="243"/>
      <c r="CI431" s="243"/>
      <c r="CJ431" s="243"/>
      <c r="CK431" s="243"/>
      <c r="CL431" s="243"/>
    </row>
    <row r="432" spans="1:90" ht="17.25" customHeight="1" hidden="1">
      <c r="A432" s="243"/>
      <c r="B432" s="243"/>
      <c r="C432" s="243"/>
      <c r="D432" s="243"/>
      <c r="E432" s="243"/>
      <c r="F432" s="243"/>
      <c r="G432" s="243"/>
      <c r="H432" s="243"/>
      <c r="I432" s="243"/>
      <c r="J432" s="243"/>
      <c r="K432" s="243"/>
      <c r="L432" s="243"/>
      <c r="M432" s="243"/>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243"/>
      <c r="AL432" s="243"/>
      <c r="AM432" s="243"/>
      <c r="AN432" s="243"/>
      <c r="AO432" s="243"/>
      <c r="AP432" s="243"/>
      <c r="AQ432" s="243"/>
      <c r="AR432" s="243"/>
      <c r="AS432" s="243"/>
      <c r="AT432" s="243"/>
      <c r="AU432" s="243"/>
      <c r="AV432" s="243"/>
      <c r="AW432" s="243"/>
      <c r="AX432" s="243"/>
      <c r="AY432" s="243"/>
      <c r="AZ432" s="243"/>
      <c r="BA432" s="243"/>
      <c r="BB432" s="243"/>
      <c r="BC432" s="243"/>
      <c r="BD432" s="243"/>
      <c r="BE432" s="243"/>
      <c r="BF432" s="243"/>
      <c r="BG432" s="243"/>
      <c r="BH432" s="243"/>
      <c r="BI432" s="243"/>
      <c r="BJ432" s="243"/>
      <c r="BK432" s="243"/>
      <c r="BL432" s="243"/>
      <c r="BM432" s="243"/>
      <c r="BN432" s="243"/>
      <c r="BO432" s="243"/>
      <c r="BP432" s="243"/>
      <c r="BQ432" s="243"/>
      <c r="BR432" s="243"/>
      <c r="BS432" s="243"/>
      <c r="BT432" s="243"/>
      <c r="BU432" s="243"/>
      <c r="BV432" s="243"/>
      <c r="BW432" s="243"/>
      <c r="BX432" s="243"/>
      <c r="BY432" s="243"/>
      <c r="BZ432" s="243"/>
      <c r="CA432" s="243"/>
      <c r="CB432" s="243"/>
      <c r="CC432" s="243"/>
      <c r="CD432" s="243"/>
      <c r="CE432" s="243"/>
      <c r="CF432" s="243"/>
      <c r="CG432" s="243"/>
      <c r="CH432" s="243"/>
      <c r="CI432" s="243"/>
      <c r="CJ432" s="243"/>
      <c r="CK432" s="243"/>
      <c r="CL432" s="243"/>
    </row>
    <row r="433" spans="1:90" ht="17.25" customHeight="1" hidden="1">
      <c r="A433" s="243"/>
      <c r="B433" s="243"/>
      <c r="C433" s="243"/>
      <c r="D433" s="243"/>
      <c r="E433" s="243"/>
      <c r="F433" s="243"/>
      <c r="G433" s="243"/>
      <c r="H433" s="243"/>
      <c r="I433" s="243"/>
      <c r="J433" s="243"/>
      <c r="K433" s="243"/>
      <c r="L433" s="243"/>
      <c r="M433" s="243"/>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243"/>
      <c r="AL433" s="243"/>
      <c r="AM433" s="243"/>
      <c r="AN433" s="243"/>
      <c r="AO433" s="243"/>
      <c r="AP433" s="243"/>
      <c r="AQ433" s="243"/>
      <c r="AR433" s="243"/>
      <c r="AS433" s="243"/>
      <c r="AT433" s="243"/>
      <c r="AU433" s="243"/>
      <c r="AV433" s="243"/>
      <c r="AW433" s="243"/>
      <c r="AX433" s="243"/>
      <c r="AY433" s="243"/>
      <c r="AZ433" s="243"/>
      <c r="BA433" s="243"/>
      <c r="BB433" s="243"/>
      <c r="BC433" s="243"/>
      <c r="BD433" s="243"/>
      <c r="BE433" s="243"/>
      <c r="BF433" s="243"/>
      <c r="BG433" s="243"/>
      <c r="BH433" s="243"/>
      <c r="BI433" s="243"/>
      <c r="BJ433" s="243"/>
      <c r="BK433" s="243"/>
      <c r="BL433" s="243"/>
      <c r="BM433" s="243"/>
      <c r="BN433" s="243"/>
      <c r="BO433" s="243"/>
      <c r="BP433" s="243"/>
      <c r="BQ433" s="243"/>
      <c r="BR433" s="243"/>
      <c r="BS433" s="243"/>
      <c r="BT433" s="243"/>
      <c r="BU433" s="243"/>
      <c r="BV433" s="243"/>
      <c r="BW433" s="243"/>
      <c r="BX433" s="243"/>
      <c r="BY433" s="243"/>
      <c r="BZ433" s="243"/>
      <c r="CA433" s="243"/>
      <c r="CB433" s="243"/>
      <c r="CC433" s="243"/>
      <c r="CD433" s="243"/>
      <c r="CE433" s="243"/>
      <c r="CF433" s="243"/>
      <c r="CG433" s="243"/>
      <c r="CH433" s="243"/>
      <c r="CI433" s="243"/>
      <c r="CJ433" s="243"/>
      <c r="CK433" s="243"/>
      <c r="CL433" s="243"/>
    </row>
    <row r="434" spans="1:90" ht="17.25" customHeight="1" hidden="1">
      <c r="A434" s="243"/>
      <c r="B434" s="243"/>
      <c r="C434" s="243"/>
      <c r="D434" s="243"/>
      <c r="E434" s="243"/>
      <c r="F434" s="243"/>
      <c r="G434" s="243"/>
      <c r="H434" s="243"/>
      <c r="I434" s="243"/>
      <c r="J434" s="243"/>
      <c r="K434" s="243"/>
      <c r="L434" s="243"/>
      <c r="M434" s="243"/>
      <c r="N434" s="243"/>
      <c r="O434" s="243"/>
      <c r="P434" s="243"/>
      <c r="Q434" s="243"/>
      <c r="R434" s="243"/>
      <c r="S434" s="243"/>
      <c r="T434" s="243"/>
      <c r="U434" s="243"/>
      <c r="V434" s="243"/>
      <c r="W434" s="243"/>
      <c r="X434" s="243"/>
      <c r="Y434" s="243"/>
      <c r="Z434" s="243"/>
      <c r="AA434" s="243"/>
      <c r="AB434" s="243"/>
      <c r="AC434" s="243"/>
      <c r="AD434" s="243"/>
      <c r="AE434" s="243"/>
      <c r="AF434" s="243"/>
      <c r="AG434" s="243"/>
      <c r="AH434" s="243"/>
      <c r="AI434" s="243"/>
      <c r="AJ434" s="243"/>
      <c r="AK434" s="243"/>
      <c r="AL434" s="243"/>
      <c r="AM434" s="243"/>
      <c r="AN434" s="243"/>
      <c r="AO434" s="243"/>
      <c r="AP434" s="243"/>
      <c r="AQ434" s="243"/>
      <c r="AR434" s="243"/>
      <c r="AS434" s="243"/>
      <c r="AT434" s="243"/>
      <c r="AU434" s="243"/>
      <c r="AV434" s="243"/>
      <c r="AW434" s="243"/>
      <c r="AX434" s="243"/>
      <c r="AY434" s="243"/>
      <c r="AZ434" s="243"/>
      <c r="BA434" s="243"/>
      <c r="BB434" s="243"/>
      <c r="BC434" s="243"/>
      <c r="BD434" s="243"/>
      <c r="BE434" s="243"/>
      <c r="BF434" s="243"/>
      <c r="BG434" s="243"/>
      <c r="BH434" s="243"/>
      <c r="BI434" s="243"/>
      <c r="BJ434" s="243"/>
      <c r="BK434" s="243"/>
      <c r="BL434" s="243"/>
      <c r="BM434" s="243"/>
      <c r="BN434" s="243"/>
      <c r="BO434" s="243"/>
      <c r="BP434" s="243"/>
      <c r="BQ434" s="243"/>
      <c r="BR434" s="243"/>
      <c r="BS434" s="243"/>
      <c r="BT434" s="243"/>
      <c r="BU434" s="243"/>
      <c r="BV434" s="243"/>
      <c r="BW434" s="243"/>
      <c r="BX434" s="243"/>
      <c r="BY434" s="243"/>
      <c r="BZ434" s="243"/>
      <c r="CA434" s="243"/>
      <c r="CB434" s="243"/>
      <c r="CC434" s="243"/>
      <c r="CD434" s="243"/>
      <c r="CE434" s="243"/>
      <c r="CF434" s="243"/>
      <c r="CG434" s="243"/>
      <c r="CH434" s="243"/>
      <c r="CI434" s="243"/>
      <c r="CJ434" s="243"/>
      <c r="CK434" s="243"/>
      <c r="CL434" s="243"/>
    </row>
    <row r="435" spans="1:90" ht="17.25" customHeight="1" hidden="1">
      <c r="A435" s="243"/>
      <c r="B435" s="243"/>
      <c r="C435" s="243"/>
      <c r="D435" s="243"/>
      <c r="E435" s="243"/>
      <c r="F435" s="243"/>
      <c r="G435" s="243"/>
      <c r="H435" s="243"/>
      <c r="I435" s="243"/>
      <c r="J435" s="243"/>
      <c r="K435" s="243"/>
      <c r="L435" s="243"/>
      <c r="M435" s="243"/>
      <c r="N435" s="243"/>
      <c r="O435" s="243"/>
      <c r="P435" s="243"/>
      <c r="Q435" s="243"/>
      <c r="R435" s="243"/>
      <c r="S435" s="243"/>
      <c r="T435" s="243"/>
      <c r="U435" s="243"/>
      <c r="V435" s="243"/>
      <c r="W435" s="243"/>
      <c r="X435" s="243"/>
      <c r="Y435" s="243"/>
      <c r="Z435" s="243"/>
      <c r="AA435" s="243"/>
      <c r="AB435" s="243"/>
      <c r="AC435" s="243"/>
      <c r="AD435" s="243"/>
      <c r="AE435" s="243"/>
      <c r="AF435" s="243"/>
      <c r="AG435" s="243"/>
      <c r="AH435" s="243"/>
      <c r="AI435" s="243"/>
      <c r="AJ435" s="243"/>
      <c r="AK435" s="243"/>
      <c r="AL435" s="243"/>
      <c r="AM435" s="243"/>
      <c r="AN435" s="243"/>
      <c r="AO435" s="243"/>
      <c r="AP435" s="243"/>
      <c r="AQ435" s="243"/>
      <c r="AR435" s="243"/>
      <c r="AS435" s="243"/>
      <c r="AT435" s="243"/>
      <c r="AU435" s="243"/>
      <c r="AV435" s="243"/>
      <c r="AW435" s="243"/>
      <c r="AX435" s="243"/>
      <c r="AY435" s="243"/>
      <c r="AZ435" s="243"/>
      <c r="BA435" s="243"/>
      <c r="BB435" s="243"/>
      <c r="BC435" s="243"/>
      <c r="BD435" s="243"/>
      <c r="BE435" s="243"/>
      <c r="BF435" s="243"/>
      <c r="BG435" s="243"/>
      <c r="BH435" s="243"/>
      <c r="BI435" s="243"/>
      <c r="BJ435" s="243"/>
      <c r="BK435" s="243"/>
      <c r="BL435" s="243"/>
      <c r="BM435" s="243"/>
      <c r="BN435" s="243"/>
      <c r="BO435" s="243"/>
      <c r="BP435" s="243"/>
      <c r="BQ435" s="243"/>
      <c r="BR435" s="243"/>
      <c r="BS435" s="243"/>
      <c r="BT435" s="243"/>
      <c r="BU435" s="243"/>
      <c r="BV435" s="243"/>
      <c r="BW435" s="243"/>
      <c r="BX435" s="243"/>
      <c r="BY435" s="243"/>
      <c r="BZ435" s="243"/>
      <c r="CA435" s="243"/>
      <c r="CB435" s="243"/>
      <c r="CC435" s="243"/>
      <c r="CD435" s="243"/>
      <c r="CE435" s="243"/>
      <c r="CF435" s="243"/>
      <c r="CG435" s="243"/>
      <c r="CH435" s="243"/>
      <c r="CI435" s="243"/>
      <c r="CJ435" s="243"/>
      <c r="CK435" s="243"/>
      <c r="CL435" s="243"/>
    </row>
    <row r="436" spans="1:90" ht="17.25" customHeight="1" hidden="1">
      <c r="A436" s="243"/>
      <c r="B436" s="243"/>
      <c r="C436" s="243"/>
      <c r="D436" s="243"/>
      <c r="E436" s="243"/>
      <c r="F436" s="243"/>
      <c r="G436" s="243"/>
      <c r="H436" s="243"/>
      <c r="I436" s="243"/>
      <c r="J436" s="243"/>
      <c r="K436" s="243"/>
      <c r="L436" s="243"/>
      <c r="M436" s="243"/>
      <c r="N436" s="243"/>
      <c r="O436" s="243"/>
      <c r="P436" s="243"/>
      <c r="Q436" s="243"/>
      <c r="R436" s="243"/>
      <c r="S436" s="243"/>
      <c r="T436" s="243"/>
      <c r="U436" s="243"/>
      <c r="V436" s="243"/>
      <c r="W436" s="243"/>
      <c r="X436" s="243"/>
      <c r="Y436" s="243"/>
      <c r="Z436" s="243"/>
      <c r="AA436" s="243"/>
      <c r="AB436" s="243"/>
      <c r="AC436" s="243"/>
      <c r="AD436" s="243"/>
      <c r="AE436" s="243"/>
      <c r="AF436" s="243"/>
      <c r="AG436" s="243"/>
      <c r="AH436" s="243"/>
      <c r="AI436" s="243"/>
      <c r="AJ436" s="243"/>
      <c r="AK436" s="243"/>
      <c r="AL436" s="243"/>
      <c r="AM436" s="243"/>
      <c r="AN436" s="243"/>
      <c r="AO436" s="243"/>
      <c r="AP436" s="243"/>
      <c r="AQ436" s="243"/>
      <c r="AR436" s="243"/>
      <c r="AS436" s="243"/>
      <c r="AT436" s="243"/>
      <c r="AU436" s="243"/>
      <c r="AV436" s="243"/>
      <c r="AW436" s="243"/>
      <c r="AX436" s="243"/>
      <c r="AY436" s="243"/>
      <c r="AZ436" s="243"/>
      <c r="BA436" s="243"/>
      <c r="BB436" s="243"/>
      <c r="BC436" s="243"/>
      <c r="BD436" s="243"/>
      <c r="BE436" s="243"/>
      <c r="BF436" s="243"/>
      <c r="BG436" s="243"/>
      <c r="BH436" s="243"/>
      <c r="BI436" s="243"/>
      <c r="BJ436" s="243"/>
      <c r="BK436" s="243"/>
      <c r="BL436" s="243"/>
      <c r="BM436" s="243"/>
      <c r="BN436" s="243"/>
      <c r="BO436" s="243"/>
      <c r="BP436" s="243"/>
      <c r="BQ436" s="243"/>
      <c r="BR436" s="243"/>
      <c r="BS436" s="243"/>
      <c r="BT436" s="243"/>
      <c r="BU436" s="243"/>
      <c r="BV436" s="243"/>
      <c r="BW436" s="243"/>
      <c r="BX436" s="243"/>
      <c r="BY436" s="243"/>
      <c r="BZ436" s="243"/>
      <c r="CA436" s="243"/>
      <c r="CB436" s="243"/>
      <c r="CC436" s="243"/>
      <c r="CD436" s="243"/>
      <c r="CE436" s="243"/>
      <c r="CF436" s="243"/>
      <c r="CG436" s="243"/>
      <c r="CH436" s="243"/>
      <c r="CI436" s="243"/>
      <c r="CJ436" s="243"/>
      <c r="CK436" s="243"/>
      <c r="CL436" s="243"/>
    </row>
    <row r="437" spans="1:90" ht="17.25" customHeight="1" hidden="1">
      <c r="A437" s="243"/>
      <c r="B437" s="243"/>
      <c r="C437" s="243"/>
      <c r="D437" s="243"/>
      <c r="E437" s="243"/>
      <c r="F437" s="243"/>
      <c r="G437" s="243"/>
      <c r="H437" s="243"/>
      <c r="I437" s="243"/>
      <c r="J437" s="243"/>
      <c r="K437" s="243"/>
      <c r="L437" s="243"/>
      <c r="M437" s="243"/>
      <c r="N437" s="243"/>
      <c r="O437" s="243"/>
      <c r="P437" s="243"/>
      <c r="Q437" s="243"/>
      <c r="R437" s="243"/>
      <c r="S437" s="243"/>
      <c r="T437" s="243"/>
      <c r="U437" s="243"/>
      <c r="V437" s="243"/>
      <c r="W437" s="243"/>
      <c r="X437" s="243"/>
      <c r="Y437" s="243"/>
      <c r="Z437" s="243"/>
      <c r="AA437" s="243"/>
      <c r="AB437" s="243"/>
      <c r="AC437" s="243"/>
      <c r="AD437" s="243"/>
      <c r="AE437" s="243"/>
      <c r="AF437" s="243"/>
      <c r="AG437" s="243"/>
      <c r="AH437" s="243"/>
      <c r="AI437" s="243"/>
      <c r="AJ437" s="243"/>
      <c r="AK437" s="243"/>
      <c r="AL437" s="243"/>
      <c r="AM437" s="243"/>
      <c r="AN437" s="243"/>
      <c r="AO437" s="243"/>
      <c r="AP437" s="243"/>
      <c r="AQ437" s="243"/>
      <c r="AR437" s="243"/>
      <c r="AS437" s="243"/>
      <c r="AT437" s="243"/>
      <c r="AU437" s="243"/>
      <c r="AV437" s="243"/>
      <c r="AW437" s="243"/>
      <c r="AX437" s="243"/>
      <c r="AY437" s="243"/>
      <c r="AZ437" s="243"/>
      <c r="BA437" s="243"/>
      <c r="BB437" s="243"/>
      <c r="BC437" s="243"/>
      <c r="BD437" s="243"/>
      <c r="BE437" s="243"/>
      <c r="BF437" s="243"/>
      <c r="BG437" s="243"/>
      <c r="BH437" s="243"/>
      <c r="BI437" s="243"/>
      <c r="BJ437" s="243"/>
      <c r="BK437" s="243"/>
      <c r="BL437" s="243"/>
      <c r="BM437" s="243"/>
      <c r="BN437" s="243"/>
      <c r="BO437" s="243"/>
      <c r="BP437" s="243"/>
      <c r="BQ437" s="243"/>
      <c r="BR437" s="243"/>
      <c r="BS437" s="243"/>
      <c r="BT437" s="243"/>
      <c r="BU437" s="243"/>
      <c r="BV437" s="243"/>
      <c r="BW437" s="243"/>
      <c r="BX437" s="243"/>
      <c r="BY437" s="243"/>
      <c r="BZ437" s="243"/>
      <c r="CA437" s="243"/>
      <c r="CB437" s="243"/>
      <c r="CC437" s="243"/>
      <c r="CD437" s="243"/>
      <c r="CE437" s="243"/>
      <c r="CF437" s="243"/>
      <c r="CG437" s="243"/>
      <c r="CH437" s="243"/>
      <c r="CI437" s="243"/>
      <c r="CJ437" s="243"/>
      <c r="CK437" s="243"/>
      <c r="CL437" s="243"/>
    </row>
    <row r="438" spans="1:90" ht="17.25" customHeight="1" hidden="1">
      <c r="A438" s="243"/>
      <c r="B438" s="243"/>
      <c r="C438" s="243"/>
      <c r="D438" s="243"/>
      <c r="E438" s="243"/>
      <c r="F438" s="243"/>
      <c r="G438" s="243"/>
      <c r="H438" s="243"/>
      <c r="I438" s="243"/>
      <c r="J438" s="243"/>
      <c r="K438" s="243"/>
      <c r="L438" s="243"/>
      <c r="M438" s="243"/>
      <c r="N438" s="243"/>
      <c r="O438" s="243"/>
      <c r="P438" s="243"/>
      <c r="Q438" s="243"/>
      <c r="R438" s="243"/>
      <c r="S438" s="243"/>
      <c r="T438" s="243"/>
      <c r="U438" s="243"/>
      <c r="V438" s="243"/>
      <c r="W438" s="243"/>
      <c r="X438" s="243"/>
      <c r="Y438" s="243"/>
      <c r="Z438" s="243"/>
      <c r="AA438" s="243"/>
      <c r="AB438" s="243"/>
      <c r="AC438" s="243"/>
      <c r="AD438" s="243"/>
      <c r="AE438" s="243"/>
      <c r="AF438" s="243"/>
      <c r="AG438" s="243"/>
      <c r="AH438" s="243"/>
      <c r="AI438" s="243"/>
      <c r="AJ438" s="243"/>
      <c r="AK438" s="243"/>
      <c r="AL438" s="243"/>
      <c r="AM438" s="243"/>
      <c r="AN438" s="243"/>
      <c r="AO438" s="243"/>
      <c r="AP438" s="243"/>
      <c r="AQ438" s="243"/>
      <c r="AR438" s="243"/>
      <c r="AS438" s="243"/>
      <c r="AT438" s="243"/>
      <c r="AU438" s="243"/>
      <c r="AV438" s="243"/>
      <c r="AW438" s="243"/>
      <c r="AX438" s="243"/>
      <c r="AY438" s="243"/>
      <c r="AZ438" s="243"/>
      <c r="BA438" s="243"/>
      <c r="BB438" s="243"/>
      <c r="BC438" s="243"/>
      <c r="BD438" s="243"/>
      <c r="BE438" s="243"/>
      <c r="BF438" s="243"/>
      <c r="BG438" s="243"/>
      <c r="BH438" s="243"/>
      <c r="BI438" s="243"/>
      <c r="BJ438" s="243"/>
      <c r="BK438" s="243"/>
      <c r="BL438" s="243"/>
      <c r="BM438" s="243"/>
      <c r="BN438" s="243"/>
      <c r="BO438" s="243"/>
      <c r="BP438" s="243"/>
      <c r="BQ438" s="243"/>
      <c r="BR438" s="243"/>
      <c r="BS438" s="243"/>
      <c r="BT438" s="243"/>
      <c r="BU438" s="243"/>
      <c r="BV438" s="243"/>
      <c r="BW438" s="243"/>
      <c r="BX438" s="243"/>
      <c r="BY438" s="243"/>
      <c r="BZ438" s="243"/>
      <c r="CA438" s="243"/>
      <c r="CB438" s="243"/>
      <c r="CC438" s="243"/>
      <c r="CD438" s="243"/>
      <c r="CE438" s="243"/>
      <c r="CF438" s="243"/>
      <c r="CG438" s="243"/>
      <c r="CH438" s="243"/>
      <c r="CI438" s="243"/>
      <c r="CJ438" s="243"/>
      <c r="CK438" s="243"/>
      <c r="CL438" s="243"/>
    </row>
    <row r="439" spans="1:90" ht="17.25" customHeight="1" hidden="1">
      <c r="A439" s="243"/>
      <c r="B439" s="243"/>
      <c r="C439" s="243"/>
      <c r="D439" s="243"/>
      <c r="E439" s="243"/>
      <c r="F439" s="243"/>
      <c r="G439" s="243"/>
      <c r="H439" s="243"/>
      <c r="I439" s="243"/>
      <c r="J439" s="243"/>
      <c r="K439" s="243"/>
      <c r="L439" s="243"/>
      <c r="M439" s="243"/>
      <c r="N439" s="243"/>
      <c r="O439" s="243"/>
      <c r="P439" s="243"/>
      <c r="Q439" s="243"/>
      <c r="R439" s="243"/>
      <c r="S439" s="243"/>
      <c r="T439" s="243"/>
      <c r="U439" s="243"/>
      <c r="V439" s="243"/>
      <c r="W439" s="243"/>
      <c r="X439" s="243"/>
      <c r="Y439" s="243"/>
      <c r="Z439" s="243"/>
      <c r="AA439" s="243"/>
      <c r="AB439" s="243"/>
      <c r="AC439" s="243"/>
      <c r="AD439" s="243"/>
      <c r="AE439" s="243"/>
      <c r="AF439" s="243"/>
      <c r="AG439" s="243"/>
      <c r="AH439" s="243"/>
      <c r="AI439" s="243"/>
      <c r="AJ439" s="243"/>
      <c r="AK439" s="243"/>
      <c r="AL439" s="243"/>
      <c r="AM439" s="243"/>
      <c r="AN439" s="243"/>
      <c r="AO439" s="243"/>
      <c r="AP439" s="243"/>
      <c r="AQ439" s="243"/>
      <c r="AR439" s="243"/>
      <c r="AS439" s="243"/>
      <c r="AT439" s="243"/>
      <c r="AU439" s="243"/>
      <c r="AV439" s="243"/>
      <c r="AW439" s="243"/>
      <c r="AX439" s="243"/>
      <c r="AY439" s="243"/>
      <c r="AZ439" s="243"/>
      <c r="BA439" s="243"/>
      <c r="BB439" s="243"/>
      <c r="BC439" s="243"/>
      <c r="BD439" s="243"/>
      <c r="BE439" s="243"/>
      <c r="BF439" s="243"/>
      <c r="BG439" s="243"/>
      <c r="BH439" s="243"/>
      <c r="BI439" s="243"/>
      <c r="BJ439" s="243"/>
      <c r="BK439" s="243"/>
      <c r="BL439" s="243"/>
      <c r="BM439" s="243"/>
      <c r="BN439" s="243"/>
      <c r="BO439" s="243"/>
      <c r="BP439" s="243"/>
      <c r="BQ439" s="243"/>
      <c r="BR439" s="243"/>
      <c r="BS439" s="243"/>
      <c r="BT439" s="243"/>
      <c r="BU439" s="243"/>
      <c r="BV439" s="243"/>
      <c r="BW439" s="243"/>
      <c r="BX439" s="243"/>
      <c r="BY439" s="243"/>
      <c r="BZ439" s="243"/>
      <c r="CA439" s="243"/>
      <c r="CB439" s="243"/>
      <c r="CC439" s="243"/>
      <c r="CD439" s="243"/>
      <c r="CE439" s="243"/>
      <c r="CF439" s="243"/>
      <c r="CG439" s="243"/>
      <c r="CH439" s="243"/>
      <c r="CI439" s="243"/>
      <c r="CJ439" s="243"/>
      <c r="CK439" s="243"/>
      <c r="CL439" s="243"/>
    </row>
    <row r="440" spans="1:90" ht="17.25" customHeight="1" hidden="1">
      <c r="A440" s="243"/>
      <c r="B440" s="243"/>
      <c r="C440" s="243"/>
      <c r="D440" s="243"/>
      <c r="E440" s="243"/>
      <c r="F440" s="243"/>
      <c r="G440" s="243"/>
      <c r="H440" s="243"/>
      <c r="I440" s="243"/>
      <c r="J440" s="243"/>
      <c r="K440" s="243"/>
      <c r="L440" s="243"/>
      <c r="M440" s="243"/>
      <c r="N440" s="243"/>
      <c r="O440" s="243"/>
      <c r="P440" s="243"/>
      <c r="Q440" s="243"/>
      <c r="R440" s="243"/>
      <c r="S440" s="243"/>
      <c r="T440" s="243"/>
      <c r="U440" s="243"/>
      <c r="V440" s="243"/>
      <c r="W440" s="243"/>
      <c r="X440" s="243"/>
      <c r="Y440" s="243"/>
      <c r="Z440" s="243"/>
      <c r="AA440" s="243"/>
      <c r="AB440" s="243"/>
      <c r="AC440" s="243"/>
      <c r="AD440" s="243"/>
      <c r="AE440" s="243"/>
      <c r="AF440" s="243"/>
      <c r="AG440" s="243"/>
      <c r="AH440" s="243"/>
      <c r="AI440" s="243"/>
      <c r="AJ440" s="243"/>
      <c r="AK440" s="243"/>
      <c r="AL440" s="243"/>
      <c r="AM440" s="243"/>
      <c r="AN440" s="243"/>
      <c r="AO440" s="243"/>
      <c r="AP440" s="243"/>
      <c r="AQ440" s="243"/>
      <c r="AR440" s="243"/>
      <c r="AS440" s="243"/>
      <c r="AT440" s="243"/>
      <c r="AU440" s="243"/>
      <c r="AV440" s="243"/>
      <c r="AW440" s="243"/>
      <c r="AX440" s="243"/>
      <c r="AY440" s="243"/>
      <c r="AZ440" s="243"/>
      <c r="BA440" s="243"/>
      <c r="BB440" s="243"/>
      <c r="BC440" s="243"/>
      <c r="BD440" s="243"/>
      <c r="BE440" s="243"/>
      <c r="BF440" s="243"/>
      <c r="BG440" s="243"/>
      <c r="BH440" s="243"/>
      <c r="BI440" s="243"/>
      <c r="BJ440" s="243"/>
      <c r="BK440" s="243"/>
      <c r="BL440" s="243"/>
      <c r="BM440" s="243"/>
      <c r="BN440" s="243"/>
      <c r="BO440" s="243"/>
      <c r="BP440" s="243"/>
      <c r="BQ440" s="243"/>
      <c r="BR440" s="243"/>
      <c r="BS440" s="243"/>
      <c r="BT440" s="243"/>
      <c r="BU440" s="243"/>
      <c r="BV440" s="243"/>
      <c r="BW440" s="243"/>
      <c r="BX440" s="243"/>
      <c r="BY440" s="243"/>
      <c r="BZ440" s="243"/>
      <c r="CA440" s="243"/>
      <c r="CB440" s="243"/>
      <c r="CC440" s="243"/>
      <c r="CD440" s="243"/>
      <c r="CE440" s="243"/>
      <c r="CF440" s="243"/>
      <c r="CG440" s="243"/>
      <c r="CH440" s="243"/>
      <c r="CI440" s="243"/>
      <c r="CJ440" s="243"/>
      <c r="CK440" s="243"/>
      <c r="CL440" s="243"/>
    </row>
    <row r="441" spans="1:90" ht="17.25" customHeight="1" hidden="1">
      <c r="A441" s="243"/>
      <c r="B441" s="243"/>
      <c r="C441" s="243"/>
      <c r="D441" s="243"/>
      <c r="E441" s="243"/>
      <c r="F441" s="243"/>
      <c r="G441" s="243"/>
      <c r="H441" s="243"/>
      <c r="I441" s="243"/>
      <c r="J441" s="243"/>
      <c r="K441" s="243"/>
      <c r="L441" s="243"/>
      <c r="M441" s="243"/>
      <c r="N441" s="243"/>
      <c r="O441" s="243"/>
      <c r="P441" s="243"/>
      <c r="Q441" s="243"/>
      <c r="R441" s="243"/>
      <c r="S441" s="243"/>
      <c r="T441" s="243"/>
      <c r="U441" s="243"/>
      <c r="V441" s="243"/>
      <c r="W441" s="243"/>
      <c r="X441" s="243"/>
      <c r="Y441" s="243"/>
      <c r="Z441" s="243"/>
      <c r="AA441" s="243"/>
      <c r="AB441" s="243"/>
      <c r="AC441" s="243"/>
      <c r="AD441" s="243"/>
      <c r="AE441" s="243"/>
      <c r="AF441" s="243"/>
      <c r="AG441" s="243"/>
      <c r="AH441" s="243"/>
      <c r="AI441" s="243"/>
      <c r="AJ441" s="243"/>
      <c r="AK441" s="243"/>
      <c r="AL441" s="243"/>
      <c r="AM441" s="243"/>
      <c r="AN441" s="243"/>
      <c r="AO441" s="243"/>
      <c r="AP441" s="243"/>
      <c r="AQ441" s="243"/>
      <c r="AR441" s="243"/>
      <c r="AS441" s="243"/>
      <c r="AT441" s="243"/>
      <c r="AU441" s="243"/>
      <c r="AV441" s="243"/>
      <c r="AW441" s="243"/>
      <c r="AX441" s="243"/>
      <c r="AY441" s="243"/>
      <c r="AZ441" s="243"/>
      <c r="BA441" s="243"/>
      <c r="BB441" s="243"/>
      <c r="BC441" s="243"/>
      <c r="BD441" s="243"/>
      <c r="BE441" s="243"/>
      <c r="BF441" s="243"/>
      <c r="BG441" s="243"/>
      <c r="BH441" s="243"/>
      <c r="BI441" s="243"/>
      <c r="BJ441" s="243"/>
      <c r="BK441" s="243"/>
      <c r="BL441" s="243"/>
      <c r="BM441" s="243"/>
      <c r="BN441" s="243"/>
      <c r="BO441" s="243"/>
      <c r="BP441" s="243"/>
      <c r="BQ441" s="243"/>
      <c r="BR441" s="243"/>
      <c r="BS441" s="243"/>
      <c r="BT441" s="243"/>
      <c r="BU441" s="243"/>
      <c r="BV441" s="243"/>
      <c r="BW441" s="243"/>
      <c r="BX441" s="243"/>
      <c r="BY441" s="243"/>
      <c r="BZ441" s="243"/>
      <c r="CA441" s="243"/>
      <c r="CB441" s="243"/>
      <c r="CC441" s="243"/>
      <c r="CD441" s="243"/>
      <c r="CE441" s="243"/>
      <c r="CF441" s="243"/>
      <c r="CG441" s="243"/>
      <c r="CH441" s="243"/>
      <c r="CI441" s="243"/>
      <c r="CJ441" s="243"/>
      <c r="CK441" s="243"/>
      <c r="CL441" s="243"/>
    </row>
    <row r="442" spans="1:90" ht="17.25" customHeight="1" hidden="1">
      <c r="A442" s="243"/>
      <c r="B442" s="243"/>
      <c r="C442" s="243"/>
      <c r="D442" s="243"/>
      <c r="E442" s="243"/>
      <c r="F442" s="243"/>
      <c r="G442" s="243"/>
      <c r="H442" s="243"/>
      <c r="I442" s="243"/>
      <c r="J442" s="243"/>
      <c r="K442" s="243"/>
      <c r="L442" s="243"/>
      <c r="M442" s="243"/>
      <c r="N442" s="243"/>
      <c r="O442" s="243"/>
      <c r="P442" s="243"/>
      <c r="Q442" s="243"/>
      <c r="R442" s="243"/>
      <c r="S442" s="243"/>
      <c r="T442" s="243"/>
      <c r="U442" s="243"/>
      <c r="V442" s="243"/>
      <c r="W442" s="243"/>
      <c r="X442" s="243"/>
      <c r="Y442" s="243"/>
      <c r="Z442" s="243"/>
      <c r="AA442" s="243"/>
      <c r="AB442" s="243"/>
      <c r="AC442" s="243"/>
      <c r="AD442" s="243"/>
      <c r="AE442" s="243"/>
      <c r="AF442" s="243"/>
      <c r="AG442" s="243"/>
      <c r="AH442" s="243"/>
      <c r="AI442" s="243"/>
      <c r="AJ442" s="243"/>
      <c r="AK442" s="243"/>
      <c r="AL442" s="243"/>
      <c r="AM442" s="243"/>
      <c r="AN442" s="243"/>
      <c r="AO442" s="243"/>
      <c r="AP442" s="243"/>
      <c r="AQ442" s="243"/>
      <c r="AR442" s="243"/>
      <c r="AS442" s="243"/>
      <c r="AT442" s="243"/>
      <c r="AU442" s="243"/>
      <c r="AV442" s="243"/>
      <c r="AW442" s="243"/>
      <c r="AX442" s="243"/>
      <c r="AY442" s="243"/>
      <c r="AZ442" s="243"/>
      <c r="BA442" s="243"/>
      <c r="BB442" s="243"/>
      <c r="BC442" s="243"/>
      <c r="BD442" s="243"/>
      <c r="BE442" s="243"/>
      <c r="BF442" s="243"/>
      <c r="BG442" s="243"/>
      <c r="BH442" s="243"/>
      <c r="BI442" s="243"/>
      <c r="BJ442" s="243"/>
      <c r="BK442" s="243"/>
      <c r="BL442" s="243"/>
      <c r="BM442" s="243"/>
      <c r="BN442" s="243"/>
      <c r="BO442" s="243"/>
      <c r="BP442" s="243"/>
      <c r="BQ442" s="243"/>
      <c r="BR442" s="243"/>
      <c r="BS442" s="243"/>
      <c r="BT442" s="243"/>
      <c r="BU442" s="243"/>
      <c r="BV442" s="243"/>
      <c r="BW442" s="243"/>
      <c r="BX442" s="243"/>
      <c r="BY442" s="243"/>
      <c r="BZ442" s="243"/>
      <c r="CA442" s="243"/>
      <c r="CB442" s="243"/>
      <c r="CC442" s="243"/>
      <c r="CD442" s="243"/>
      <c r="CE442" s="243"/>
      <c r="CF442" s="243"/>
      <c r="CG442" s="243"/>
      <c r="CH442" s="243"/>
      <c r="CI442" s="243"/>
      <c r="CJ442" s="243"/>
      <c r="CK442" s="243"/>
      <c r="CL442" s="243"/>
    </row>
    <row r="443" spans="1:90" ht="17.25" customHeight="1" hidden="1">
      <c r="A443" s="243"/>
      <c r="B443" s="243"/>
      <c r="C443" s="243"/>
      <c r="D443" s="243"/>
      <c r="E443" s="243"/>
      <c r="F443" s="243"/>
      <c r="G443" s="243"/>
      <c r="H443" s="243"/>
      <c r="I443" s="243"/>
      <c r="J443" s="243"/>
      <c r="K443" s="243"/>
      <c r="L443" s="243"/>
      <c r="M443" s="243"/>
      <c r="N443" s="243"/>
      <c r="O443" s="243"/>
      <c r="P443" s="243"/>
      <c r="Q443" s="243"/>
      <c r="R443" s="243"/>
      <c r="S443" s="243"/>
      <c r="T443" s="243"/>
      <c r="U443" s="243"/>
      <c r="V443" s="243"/>
      <c r="W443" s="243"/>
      <c r="X443" s="243"/>
      <c r="Y443" s="243"/>
      <c r="Z443" s="243"/>
      <c r="AA443" s="243"/>
      <c r="AB443" s="243"/>
      <c r="AC443" s="243"/>
      <c r="AD443" s="243"/>
      <c r="AE443" s="243"/>
      <c r="AF443" s="243"/>
      <c r="AG443" s="243"/>
      <c r="AH443" s="243"/>
      <c r="AI443" s="243"/>
      <c r="AJ443" s="243"/>
      <c r="AK443" s="243"/>
      <c r="AL443" s="243"/>
      <c r="AM443" s="243"/>
      <c r="AN443" s="243"/>
      <c r="AO443" s="243"/>
      <c r="AP443" s="243"/>
      <c r="AQ443" s="243"/>
      <c r="AR443" s="243"/>
      <c r="AS443" s="243"/>
      <c r="AT443" s="243"/>
      <c r="AU443" s="243"/>
      <c r="AV443" s="243"/>
      <c r="AW443" s="243"/>
      <c r="AX443" s="243"/>
      <c r="AY443" s="243"/>
      <c r="AZ443" s="243"/>
      <c r="BA443" s="243"/>
      <c r="BB443" s="243"/>
      <c r="BC443" s="243"/>
      <c r="BD443" s="243"/>
      <c r="BE443" s="243"/>
      <c r="BF443" s="243"/>
      <c r="BG443" s="243"/>
      <c r="BH443" s="243"/>
      <c r="BI443" s="243"/>
      <c r="BJ443" s="243"/>
      <c r="BK443" s="243"/>
      <c r="BL443" s="243"/>
      <c r="BM443" s="243"/>
      <c r="BN443" s="243"/>
      <c r="BO443" s="243"/>
      <c r="BP443" s="243"/>
      <c r="BQ443" s="243"/>
      <c r="BR443" s="243"/>
      <c r="BS443" s="243"/>
      <c r="BT443" s="243"/>
      <c r="BU443" s="243"/>
      <c r="BV443" s="243"/>
      <c r="BW443" s="243"/>
      <c r="BX443" s="243"/>
      <c r="BY443" s="243"/>
      <c r="BZ443" s="243"/>
      <c r="CA443" s="243"/>
      <c r="CB443" s="243"/>
      <c r="CC443" s="243"/>
      <c r="CD443" s="243"/>
      <c r="CE443" s="243"/>
      <c r="CF443" s="243"/>
      <c r="CG443" s="243"/>
      <c r="CH443" s="243"/>
      <c r="CI443" s="243"/>
      <c r="CJ443" s="243"/>
      <c r="CK443" s="243"/>
      <c r="CL443" s="243"/>
    </row>
    <row r="444" spans="1:90" ht="17.25" customHeight="1" hidden="1">
      <c r="A444" s="243"/>
      <c r="B444" s="243"/>
      <c r="C444" s="243"/>
      <c r="D444" s="243"/>
      <c r="E444" s="243"/>
      <c r="F444" s="243"/>
      <c r="G444" s="243"/>
      <c r="H444" s="243"/>
      <c r="I444" s="243"/>
      <c r="J444" s="243"/>
      <c r="K444" s="243"/>
      <c r="L444" s="243"/>
      <c r="M444" s="243"/>
      <c r="N444" s="243"/>
      <c r="O444" s="243"/>
      <c r="P444" s="243"/>
      <c r="Q444" s="243"/>
      <c r="R444" s="243"/>
      <c r="S444" s="243"/>
      <c r="T444" s="243"/>
      <c r="U444" s="243"/>
      <c r="V444" s="243"/>
      <c r="W444" s="243"/>
      <c r="X444" s="243"/>
      <c r="Y444" s="243"/>
      <c r="Z444" s="243"/>
      <c r="AA444" s="243"/>
      <c r="AB444" s="243"/>
      <c r="AC444" s="243"/>
      <c r="AD444" s="243"/>
      <c r="AE444" s="243"/>
      <c r="AF444" s="243"/>
      <c r="AG444" s="243"/>
      <c r="AH444" s="243"/>
      <c r="AI444" s="243"/>
      <c r="AJ444" s="243"/>
      <c r="AK444" s="243"/>
      <c r="AL444" s="243"/>
      <c r="AM444" s="243"/>
      <c r="AN444" s="243"/>
      <c r="AO444" s="243"/>
      <c r="AP444" s="243"/>
      <c r="AQ444" s="243"/>
      <c r="AR444" s="243"/>
      <c r="AS444" s="243"/>
      <c r="AT444" s="243"/>
      <c r="AU444" s="243"/>
      <c r="AV444" s="243"/>
      <c r="AW444" s="243"/>
      <c r="AX444" s="243"/>
      <c r="AY444" s="243"/>
      <c r="AZ444" s="243"/>
      <c r="BA444" s="243"/>
      <c r="BB444" s="243"/>
      <c r="BC444" s="243"/>
      <c r="BD444" s="243"/>
      <c r="BE444" s="243"/>
      <c r="BF444" s="243"/>
      <c r="BG444" s="243"/>
      <c r="BH444" s="243"/>
      <c r="BI444" s="243"/>
      <c r="BJ444" s="243"/>
      <c r="BK444" s="243"/>
      <c r="BL444" s="243"/>
      <c r="BM444" s="243"/>
      <c r="BN444" s="243"/>
      <c r="BO444" s="243"/>
      <c r="BP444" s="243"/>
      <c r="BQ444" s="243"/>
      <c r="BR444" s="243"/>
      <c r="BS444" s="243"/>
      <c r="BT444" s="243"/>
      <c r="BU444" s="243"/>
      <c r="BV444" s="243"/>
      <c r="BW444" s="243"/>
      <c r="BX444" s="243"/>
      <c r="BY444" s="243"/>
      <c r="BZ444" s="243"/>
      <c r="CA444" s="243"/>
      <c r="CB444" s="243"/>
      <c r="CC444" s="243"/>
      <c r="CD444" s="243"/>
      <c r="CE444" s="243"/>
      <c r="CF444" s="243"/>
      <c r="CG444" s="243"/>
      <c r="CH444" s="243"/>
      <c r="CI444" s="243"/>
      <c r="CJ444" s="243"/>
      <c r="CK444" s="243"/>
      <c r="CL444" s="243"/>
    </row>
    <row r="445" spans="1:90" ht="17.25" customHeight="1" hidden="1">
      <c r="A445" s="243"/>
      <c r="B445" s="243"/>
      <c r="C445" s="243"/>
      <c r="D445" s="243"/>
      <c r="E445" s="243"/>
      <c r="F445" s="243"/>
      <c r="G445" s="243"/>
      <c r="H445" s="243"/>
      <c r="I445" s="243"/>
      <c r="J445" s="243"/>
      <c r="K445" s="243"/>
      <c r="L445" s="243"/>
      <c r="M445" s="243"/>
      <c r="N445" s="243"/>
      <c r="O445" s="243"/>
      <c r="P445" s="243"/>
      <c r="Q445" s="243"/>
      <c r="R445" s="243"/>
      <c r="S445" s="243"/>
      <c r="T445" s="243"/>
      <c r="U445" s="243"/>
      <c r="V445" s="243"/>
      <c r="W445" s="243"/>
      <c r="X445" s="243"/>
      <c r="Y445" s="243"/>
      <c r="Z445" s="243"/>
      <c r="AA445" s="243"/>
      <c r="AB445" s="243"/>
      <c r="AC445" s="243"/>
      <c r="AD445" s="243"/>
      <c r="AE445" s="243"/>
      <c r="AF445" s="243"/>
      <c r="AG445" s="243"/>
      <c r="AH445" s="243"/>
      <c r="AI445" s="243"/>
      <c r="AJ445" s="243"/>
      <c r="AK445" s="243"/>
      <c r="AL445" s="243"/>
      <c r="AM445" s="243"/>
      <c r="AN445" s="243"/>
      <c r="AO445" s="243"/>
      <c r="AP445" s="243"/>
      <c r="AQ445" s="243"/>
      <c r="AR445" s="243"/>
      <c r="AS445" s="243"/>
      <c r="AT445" s="243"/>
      <c r="AU445" s="243"/>
      <c r="AV445" s="243"/>
      <c r="AW445" s="243"/>
      <c r="AX445" s="243"/>
      <c r="AY445" s="243"/>
      <c r="AZ445" s="243"/>
      <c r="BA445" s="243"/>
      <c r="BB445" s="243"/>
      <c r="BC445" s="243"/>
      <c r="BD445" s="243"/>
      <c r="BE445" s="243"/>
      <c r="BF445" s="243"/>
      <c r="BG445" s="243"/>
      <c r="BH445" s="243"/>
      <c r="BI445" s="243"/>
      <c r="BJ445" s="243"/>
      <c r="BK445" s="243"/>
      <c r="BL445" s="243"/>
      <c r="BM445" s="243"/>
      <c r="BN445" s="243"/>
      <c r="BO445" s="243"/>
      <c r="BP445" s="243"/>
      <c r="BQ445" s="243"/>
      <c r="BR445" s="243"/>
      <c r="BS445" s="243"/>
      <c r="BT445" s="243"/>
      <c r="BU445" s="243"/>
      <c r="BV445" s="243"/>
      <c r="BW445" s="243"/>
      <c r="BX445" s="243"/>
      <c r="BY445" s="243"/>
      <c r="BZ445" s="243"/>
      <c r="CA445" s="243"/>
      <c r="CB445" s="243"/>
      <c r="CC445" s="243"/>
      <c r="CD445" s="243"/>
      <c r="CE445" s="243"/>
      <c r="CF445" s="243"/>
      <c r="CG445" s="243"/>
      <c r="CH445" s="243"/>
      <c r="CI445" s="243"/>
      <c r="CJ445" s="243"/>
      <c r="CK445" s="243"/>
      <c r="CL445" s="243"/>
    </row>
    <row r="446" spans="1:90" ht="17.25" customHeight="1" hidden="1">
      <c r="A446" s="243"/>
      <c r="B446" s="243"/>
      <c r="C446" s="243"/>
      <c r="D446" s="243"/>
      <c r="E446" s="243"/>
      <c r="F446" s="243"/>
      <c r="G446" s="243"/>
      <c r="H446" s="243"/>
      <c r="I446" s="243"/>
      <c r="J446" s="243"/>
      <c r="K446" s="243"/>
      <c r="L446" s="243"/>
      <c r="M446" s="243"/>
      <c r="N446" s="243"/>
      <c r="O446" s="243"/>
      <c r="P446" s="243"/>
      <c r="Q446" s="243"/>
      <c r="R446" s="243"/>
      <c r="S446" s="243"/>
      <c r="T446" s="243"/>
      <c r="U446" s="243"/>
      <c r="V446" s="243"/>
      <c r="W446" s="243"/>
      <c r="X446" s="243"/>
      <c r="Y446" s="243"/>
      <c r="Z446" s="243"/>
      <c r="AA446" s="243"/>
      <c r="AB446" s="243"/>
      <c r="AC446" s="243"/>
      <c r="AD446" s="243"/>
      <c r="AE446" s="243"/>
      <c r="AF446" s="243"/>
      <c r="AG446" s="243"/>
      <c r="AH446" s="243"/>
      <c r="AI446" s="243"/>
      <c r="AJ446" s="243"/>
      <c r="AK446" s="243"/>
      <c r="AL446" s="243"/>
      <c r="AM446" s="243"/>
      <c r="AN446" s="243"/>
      <c r="AO446" s="243"/>
      <c r="AP446" s="243"/>
      <c r="AQ446" s="243"/>
      <c r="AR446" s="243"/>
      <c r="AS446" s="243"/>
      <c r="AT446" s="243"/>
      <c r="AU446" s="243"/>
      <c r="AV446" s="243"/>
      <c r="AW446" s="243"/>
      <c r="AX446" s="243"/>
      <c r="AY446" s="243"/>
      <c r="AZ446" s="243"/>
      <c r="BA446" s="243"/>
      <c r="BB446" s="243"/>
      <c r="BC446" s="243"/>
      <c r="BD446" s="243"/>
      <c r="BE446" s="243"/>
      <c r="BF446" s="243"/>
      <c r="BG446" s="243"/>
      <c r="BH446" s="243"/>
      <c r="BI446" s="243"/>
      <c r="BJ446" s="243"/>
      <c r="BK446" s="243"/>
      <c r="BL446" s="243"/>
      <c r="BM446" s="243"/>
      <c r="BN446" s="243"/>
      <c r="BO446" s="243"/>
      <c r="BP446" s="243"/>
      <c r="BQ446" s="243"/>
      <c r="BR446" s="243"/>
      <c r="BS446" s="243"/>
      <c r="BT446" s="243"/>
      <c r="BU446" s="243"/>
      <c r="BV446" s="243"/>
      <c r="BW446" s="243"/>
      <c r="BX446" s="243"/>
      <c r="BY446" s="243"/>
      <c r="BZ446" s="243"/>
      <c r="CA446" s="243"/>
      <c r="CB446" s="243"/>
      <c r="CC446" s="243"/>
      <c r="CD446" s="243"/>
      <c r="CE446" s="243"/>
      <c r="CF446" s="243"/>
      <c r="CG446" s="243"/>
      <c r="CH446" s="243"/>
      <c r="CI446" s="243"/>
      <c r="CJ446" s="243"/>
      <c r="CK446" s="243"/>
      <c r="CL446" s="243"/>
    </row>
    <row r="447" spans="1:90" ht="17.25" customHeight="1" hidden="1">
      <c r="A447" s="243"/>
      <c r="B447" s="243"/>
      <c r="C447" s="243"/>
      <c r="D447" s="243"/>
      <c r="E447" s="243"/>
      <c r="F447" s="243"/>
      <c r="G447" s="243"/>
      <c r="H447" s="243"/>
      <c r="I447" s="243"/>
      <c r="J447" s="243"/>
      <c r="K447" s="243"/>
      <c r="L447" s="243"/>
      <c r="M447" s="243"/>
      <c r="N447" s="243"/>
      <c r="O447" s="243"/>
      <c r="P447" s="243"/>
      <c r="Q447" s="243"/>
      <c r="R447" s="243"/>
      <c r="S447" s="243"/>
      <c r="T447" s="243"/>
      <c r="U447" s="243"/>
      <c r="V447" s="243"/>
      <c r="W447" s="243"/>
      <c r="X447" s="243"/>
      <c r="Y447" s="243"/>
      <c r="Z447" s="243"/>
      <c r="AA447" s="243"/>
      <c r="AB447" s="243"/>
      <c r="AC447" s="243"/>
      <c r="AD447" s="243"/>
      <c r="AE447" s="243"/>
      <c r="AF447" s="243"/>
      <c r="AG447" s="243"/>
      <c r="AH447" s="243"/>
      <c r="AI447" s="243"/>
      <c r="AJ447" s="243"/>
      <c r="AK447" s="243"/>
      <c r="AL447" s="243"/>
      <c r="AM447" s="243"/>
      <c r="AN447" s="243"/>
      <c r="AO447" s="243"/>
      <c r="AP447" s="243"/>
      <c r="AQ447" s="243"/>
      <c r="AR447" s="243"/>
      <c r="AS447" s="243"/>
      <c r="AT447" s="243"/>
      <c r="AU447" s="243"/>
      <c r="AV447" s="243"/>
      <c r="AW447" s="243"/>
      <c r="AX447" s="243"/>
      <c r="AY447" s="243"/>
      <c r="AZ447" s="243"/>
      <c r="BA447" s="243"/>
      <c r="BB447" s="243"/>
      <c r="BC447" s="243"/>
      <c r="BD447" s="243"/>
      <c r="BE447" s="243"/>
      <c r="BF447" s="243"/>
      <c r="BG447" s="243"/>
      <c r="BH447" s="243"/>
      <c r="BI447" s="243"/>
      <c r="BJ447" s="243"/>
      <c r="BK447" s="243"/>
      <c r="BL447" s="243"/>
      <c r="BM447" s="243"/>
      <c r="BN447" s="243"/>
      <c r="BO447" s="243"/>
      <c r="BP447" s="243"/>
      <c r="BQ447" s="243"/>
      <c r="BR447" s="243"/>
      <c r="BS447" s="243"/>
      <c r="BT447" s="243"/>
      <c r="BU447" s="243"/>
      <c r="BV447" s="243"/>
      <c r="BW447" s="243"/>
      <c r="BX447" s="243"/>
      <c r="BY447" s="243"/>
      <c r="BZ447" s="243"/>
      <c r="CA447" s="243"/>
      <c r="CB447" s="243"/>
      <c r="CC447" s="243"/>
      <c r="CD447" s="243"/>
      <c r="CE447" s="243"/>
      <c r="CF447" s="243"/>
      <c r="CG447" s="243"/>
      <c r="CH447" s="243"/>
      <c r="CI447" s="243"/>
      <c r="CJ447" s="243"/>
      <c r="CK447" s="243"/>
      <c r="CL447" s="243"/>
    </row>
    <row r="448" spans="1:90" ht="17.25" customHeight="1" hidden="1">
      <c r="A448" s="243"/>
      <c r="B448" s="243"/>
      <c r="C448" s="243"/>
      <c r="D448" s="243"/>
      <c r="E448" s="243"/>
      <c r="F448" s="243"/>
      <c r="G448" s="243"/>
      <c r="H448" s="243"/>
      <c r="I448" s="243"/>
      <c r="J448" s="243"/>
      <c r="K448" s="243"/>
      <c r="L448" s="243"/>
      <c r="M448" s="243"/>
      <c r="N448" s="243"/>
      <c r="O448" s="243"/>
      <c r="P448" s="243"/>
      <c r="Q448" s="243"/>
      <c r="R448" s="243"/>
      <c r="S448" s="243"/>
      <c r="T448" s="243"/>
      <c r="U448" s="243"/>
      <c r="V448" s="243"/>
      <c r="W448" s="243"/>
      <c r="X448" s="243"/>
      <c r="Y448" s="243"/>
      <c r="Z448" s="243"/>
      <c r="AA448" s="243"/>
      <c r="AB448" s="243"/>
      <c r="AC448" s="243"/>
      <c r="AD448" s="243"/>
      <c r="AE448" s="243"/>
      <c r="AF448" s="243"/>
      <c r="AG448" s="243"/>
      <c r="AH448" s="243"/>
      <c r="AI448" s="243"/>
      <c r="AJ448" s="243"/>
      <c r="AK448" s="243"/>
      <c r="AL448" s="243"/>
      <c r="AM448" s="243"/>
      <c r="AN448" s="243"/>
      <c r="AO448" s="243"/>
      <c r="AP448" s="243"/>
      <c r="AQ448" s="243"/>
      <c r="AR448" s="243"/>
      <c r="AS448" s="243"/>
      <c r="AT448" s="243"/>
      <c r="AU448" s="243"/>
      <c r="AV448" s="243"/>
      <c r="AW448" s="243"/>
      <c r="AX448" s="243"/>
      <c r="AY448" s="243"/>
      <c r="AZ448" s="243"/>
      <c r="BA448" s="243"/>
      <c r="BB448" s="243"/>
      <c r="BC448" s="243"/>
      <c r="BD448" s="243"/>
      <c r="BE448" s="243"/>
      <c r="BF448" s="243"/>
      <c r="BG448" s="243"/>
      <c r="BH448" s="243"/>
      <c r="BI448" s="243"/>
      <c r="BJ448" s="243"/>
      <c r="BK448" s="243"/>
      <c r="BL448" s="243"/>
      <c r="BM448" s="243"/>
      <c r="BN448" s="243"/>
      <c r="BO448" s="243"/>
      <c r="BP448" s="243"/>
      <c r="BQ448" s="243"/>
      <c r="BR448" s="243"/>
      <c r="BS448" s="243"/>
      <c r="BT448" s="243"/>
      <c r="BU448" s="243"/>
      <c r="BV448" s="243"/>
      <c r="BW448" s="243"/>
      <c r="BX448" s="243"/>
      <c r="BY448" s="243"/>
      <c r="BZ448" s="243"/>
      <c r="CA448" s="243"/>
      <c r="CB448" s="243"/>
      <c r="CC448" s="243"/>
      <c r="CD448" s="243"/>
      <c r="CE448" s="243"/>
      <c r="CF448" s="243"/>
      <c r="CG448" s="243"/>
      <c r="CH448" s="243"/>
      <c r="CI448" s="243"/>
      <c r="CJ448" s="243"/>
      <c r="CK448" s="243"/>
      <c r="CL448" s="243"/>
    </row>
    <row r="449" spans="1:90" ht="17.25" customHeight="1" hidden="1">
      <c r="A449" s="243"/>
      <c r="B449" s="243"/>
      <c r="C449" s="243"/>
      <c r="D449" s="243"/>
      <c r="E449" s="243"/>
      <c r="F449" s="243"/>
      <c r="G449" s="243"/>
      <c r="H449" s="243"/>
      <c r="I449" s="243"/>
      <c r="J449" s="243"/>
      <c r="K449" s="243"/>
      <c r="L449" s="243"/>
      <c r="M449" s="243"/>
      <c r="N449" s="243"/>
      <c r="O449" s="243"/>
      <c r="P449" s="243"/>
      <c r="Q449" s="243"/>
      <c r="R449" s="243"/>
      <c r="S449" s="243"/>
      <c r="T449" s="243"/>
      <c r="U449" s="243"/>
      <c r="V449" s="243"/>
      <c r="W449" s="243"/>
      <c r="X449" s="243"/>
      <c r="Y449" s="243"/>
      <c r="Z449" s="243"/>
      <c r="AA449" s="243"/>
      <c r="AB449" s="243"/>
      <c r="AC449" s="243"/>
      <c r="AD449" s="243"/>
      <c r="AE449" s="243"/>
      <c r="AF449" s="243"/>
      <c r="AG449" s="243"/>
      <c r="AH449" s="243"/>
      <c r="AI449" s="243"/>
      <c r="AJ449" s="243"/>
      <c r="AK449" s="243"/>
      <c r="AL449" s="243"/>
      <c r="AM449" s="243"/>
      <c r="AN449" s="243"/>
      <c r="AO449" s="243"/>
      <c r="AP449" s="243"/>
      <c r="AQ449" s="243"/>
      <c r="AR449" s="243"/>
      <c r="AS449" s="243"/>
      <c r="AT449" s="243"/>
      <c r="AU449" s="243"/>
      <c r="AV449" s="243"/>
      <c r="AW449" s="243"/>
      <c r="AX449" s="243"/>
      <c r="AY449" s="243"/>
      <c r="AZ449" s="243"/>
      <c r="BA449" s="243"/>
      <c r="BB449" s="243"/>
      <c r="BC449" s="243"/>
      <c r="BD449" s="243"/>
      <c r="BE449" s="243"/>
      <c r="BF449" s="243"/>
      <c r="BG449" s="243"/>
      <c r="BH449" s="243"/>
      <c r="BI449" s="243"/>
      <c r="BJ449" s="243"/>
      <c r="BK449" s="243"/>
      <c r="BL449" s="243"/>
      <c r="BM449" s="243"/>
      <c r="BN449" s="243"/>
      <c r="BO449" s="243"/>
      <c r="BP449" s="243"/>
      <c r="BQ449" s="243"/>
      <c r="BR449" s="243"/>
      <c r="BS449" s="243"/>
      <c r="BT449" s="243"/>
      <c r="BU449" s="243"/>
      <c r="BV449" s="243"/>
      <c r="BW449" s="243"/>
      <c r="BX449" s="243"/>
      <c r="BY449" s="243"/>
      <c r="BZ449" s="243"/>
      <c r="CA449" s="243"/>
      <c r="CB449" s="243"/>
      <c r="CC449" s="243"/>
      <c r="CD449" s="243"/>
      <c r="CE449" s="243"/>
      <c r="CF449" s="243"/>
      <c r="CG449" s="243"/>
      <c r="CH449" s="243"/>
      <c r="CI449" s="243"/>
      <c r="CJ449" s="243"/>
      <c r="CK449" s="243"/>
      <c r="CL449" s="243"/>
    </row>
    <row r="450" spans="1:90" ht="17.25" customHeight="1" hidden="1">
      <c r="A450" s="243"/>
      <c r="B450" s="243"/>
      <c r="C450" s="243"/>
      <c r="D450" s="243"/>
      <c r="E450" s="243"/>
      <c r="F450" s="243"/>
      <c r="G450" s="243"/>
      <c r="H450" s="243"/>
      <c r="I450" s="243"/>
      <c r="J450" s="243"/>
      <c r="K450" s="243"/>
      <c r="L450" s="243"/>
      <c r="M450" s="243"/>
      <c r="N450" s="243"/>
      <c r="O450" s="243"/>
      <c r="P450" s="243"/>
      <c r="Q450" s="243"/>
      <c r="R450" s="243"/>
      <c r="S450" s="243"/>
      <c r="T450" s="243"/>
      <c r="U450" s="243"/>
      <c r="V450" s="243"/>
      <c r="W450" s="243"/>
      <c r="X450" s="243"/>
      <c r="Y450" s="243"/>
      <c r="Z450" s="243"/>
      <c r="AA450" s="243"/>
      <c r="AB450" s="243"/>
      <c r="AC450" s="243"/>
      <c r="AD450" s="243"/>
      <c r="AE450" s="243"/>
      <c r="AF450" s="243"/>
      <c r="AG450" s="243"/>
      <c r="AH450" s="243"/>
      <c r="AI450" s="243"/>
      <c r="AJ450" s="243"/>
      <c r="AK450" s="243"/>
      <c r="AL450" s="243"/>
      <c r="AM450" s="243"/>
      <c r="AN450" s="243"/>
      <c r="AO450" s="243"/>
      <c r="AP450" s="243"/>
      <c r="AQ450" s="243"/>
      <c r="AR450" s="243"/>
      <c r="AS450" s="243"/>
      <c r="AT450" s="243"/>
      <c r="AU450" s="243"/>
      <c r="AV450" s="243"/>
      <c r="AW450" s="243"/>
      <c r="AX450" s="243"/>
      <c r="AY450" s="243"/>
      <c r="AZ450" s="243"/>
      <c r="BA450" s="243"/>
      <c r="BB450" s="243"/>
      <c r="BC450" s="243"/>
      <c r="BD450" s="243"/>
      <c r="BE450" s="243"/>
      <c r="BF450" s="243"/>
      <c r="BG450" s="243"/>
      <c r="BH450" s="243"/>
      <c r="BI450" s="243"/>
      <c r="BJ450" s="243"/>
      <c r="BK450" s="243"/>
      <c r="BL450" s="243"/>
      <c r="BM450" s="243"/>
      <c r="BN450" s="243"/>
      <c r="BO450" s="243"/>
      <c r="BP450" s="243"/>
      <c r="BQ450" s="243"/>
      <c r="BR450" s="243"/>
      <c r="BS450" s="243"/>
      <c r="BT450" s="243"/>
      <c r="BU450" s="243"/>
      <c r="BV450" s="243"/>
      <c r="BW450" s="243"/>
      <c r="BX450" s="243"/>
      <c r="BY450" s="243"/>
      <c r="BZ450" s="243"/>
      <c r="CA450" s="243"/>
      <c r="CB450" s="243"/>
      <c r="CC450" s="243"/>
      <c r="CD450" s="243"/>
      <c r="CE450" s="243"/>
      <c r="CF450" s="243"/>
      <c r="CG450" s="243"/>
      <c r="CH450" s="243"/>
      <c r="CI450" s="243"/>
      <c r="CJ450" s="243"/>
      <c r="CK450" s="243"/>
      <c r="CL450" s="243"/>
    </row>
    <row r="451" spans="1:90" ht="17.25" customHeight="1" hidden="1">
      <c r="A451" s="243"/>
      <c r="B451" s="243"/>
      <c r="C451" s="243"/>
      <c r="D451" s="243"/>
      <c r="E451" s="243"/>
      <c r="F451" s="243"/>
      <c r="G451" s="243"/>
      <c r="H451" s="243"/>
      <c r="I451" s="243"/>
      <c r="J451" s="243"/>
      <c r="K451" s="243"/>
      <c r="L451" s="243"/>
      <c r="M451" s="243"/>
      <c r="N451" s="243"/>
      <c r="O451" s="243"/>
      <c r="P451" s="243"/>
      <c r="Q451" s="243"/>
      <c r="R451" s="243"/>
      <c r="S451" s="243"/>
      <c r="T451" s="243"/>
      <c r="U451" s="243"/>
      <c r="V451" s="243"/>
      <c r="W451" s="243"/>
      <c r="X451" s="243"/>
      <c r="Y451" s="243"/>
      <c r="Z451" s="243"/>
      <c r="AA451" s="243"/>
      <c r="AB451" s="243"/>
      <c r="AC451" s="243"/>
      <c r="AD451" s="243"/>
      <c r="AE451" s="243"/>
      <c r="AF451" s="243"/>
      <c r="AG451" s="243"/>
      <c r="AH451" s="243"/>
      <c r="AI451" s="243"/>
      <c r="AJ451" s="243"/>
      <c r="AK451" s="243"/>
      <c r="AL451" s="243"/>
      <c r="AM451" s="243"/>
      <c r="AN451" s="243"/>
      <c r="AO451" s="243"/>
      <c r="AP451" s="243"/>
      <c r="AQ451" s="243"/>
      <c r="AR451" s="243"/>
      <c r="AS451" s="243"/>
      <c r="AT451" s="243"/>
      <c r="AU451" s="243"/>
      <c r="AV451" s="243"/>
      <c r="AW451" s="243"/>
      <c r="AX451" s="243"/>
      <c r="AY451" s="243"/>
      <c r="AZ451" s="243"/>
      <c r="BA451" s="243"/>
      <c r="BB451" s="243"/>
      <c r="BC451" s="243"/>
      <c r="BD451" s="243"/>
      <c r="BE451" s="243"/>
      <c r="BF451" s="243"/>
      <c r="BG451" s="243"/>
      <c r="BH451" s="243"/>
      <c r="BI451" s="243"/>
      <c r="BJ451" s="243"/>
      <c r="BK451" s="243"/>
      <c r="BL451" s="243"/>
      <c r="BM451" s="243"/>
      <c r="BN451" s="243"/>
      <c r="BO451" s="243"/>
      <c r="BP451" s="243"/>
      <c r="BQ451" s="243"/>
      <c r="BR451" s="243"/>
      <c r="BS451" s="243"/>
      <c r="BT451" s="243"/>
      <c r="BU451" s="243"/>
      <c r="BV451" s="243"/>
      <c r="BW451" s="243"/>
      <c r="BX451" s="243"/>
      <c r="BY451" s="243"/>
      <c r="BZ451" s="243"/>
      <c r="CA451" s="243"/>
      <c r="CB451" s="243"/>
      <c r="CC451" s="243"/>
      <c r="CD451" s="243"/>
      <c r="CE451" s="243"/>
      <c r="CF451" s="243"/>
      <c r="CG451" s="243"/>
      <c r="CH451" s="243"/>
      <c r="CI451" s="243"/>
      <c r="CJ451" s="243"/>
      <c r="CK451" s="243"/>
      <c r="CL451" s="243"/>
    </row>
    <row r="452" spans="1:90" ht="17.25" customHeight="1" hidden="1">
      <c r="A452" s="243"/>
      <c r="B452" s="243"/>
      <c r="C452" s="243"/>
      <c r="D452" s="243"/>
      <c r="E452" s="243"/>
      <c r="F452" s="243"/>
      <c r="G452" s="243"/>
      <c r="H452" s="243"/>
      <c r="I452" s="243"/>
      <c r="J452" s="243"/>
      <c r="K452" s="243"/>
      <c r="L452" s="243"/>
      <c r="M452" s="243"/>
      <c r="N452" s="243"/>
      <c r="O452" s="243"/>
      <c r="P452" s="243"/>
      <c r="Q452" s="243"/>
      <c r="R452" s="243"/>
      <c r="S452" s="243"/>
      <c r="T452" s="243"/>
      <c r="U452" s="243"/>
      <c r="V452" s="243"/>
      <c r="W452" s="243"/>
      <c r="X452" s="243"/>
      <c r="Y452" s="243"/>
      <c r="Z452" s="243"/>
      <c r="AA452" s="243"/>
      <c r="AB452" s="243"/>
      <c r="AC452" s="243"/>
      <c r="AD452" s="243"/>
      <c r="AE452" s="243"/>
      <c r="AF452" s="243"/>
      <c r="AG452" s="243"/>
      <c r="AH452" s="243"/>
      <c r="AI452" s="243"/>
      <c r="AJ452" s="243"/>
      <c r="AK452" s="243"/>
      <c r="AL452" s="243"/>
      <c r="AM452" s="243"/>
      <c r="AN452" s="243"/>
      <c r="AO452" s="243"/>
      <c r="AP452" s="243"/>
      <c r="AQ452" s="243"/>
      <c r="AR452" s="243"/>
      <c r="AS452" s="243"/>
      <c r="AT452" s="243"/>
      <c r="AU452" s="243"/>
      <c r="AV452" s="243"/>
      <c r="AW452" s="243"/>
      <c r="AX452" s="243"/>
      <c r="AY452" s="243"/>
      <c r="AZ452" s="243"/>
      <c r="BA452" s="243"/>
      <c r="BB452" s="243"/>
      <c r="BC452" s="243"/>
      <c r="BD452" s="243"/>
      <c r="BE452" s="243"/>
      <c r="BF452" s="243"/>
      <c r="BG452" s="243"/>
      <c r="BH452" s="243"/>
      <c r="BI452" s="243"/>
      <c r="BJ452" s="243"/>
      <c r="BK452" s="243"/>
      <c r="BL452" s="243"/>
      <c r="BM452" s="243"/>
      <c r="BN452" s="243"/>
      <c r="BO452" s="243"/>
      <c r="BP452" s="243"/>
      <c r="BQ452" s="243"/>
      <c r="BR452" s="243"/>
      <c r="BS452" s="243"/>
      <c r="BT452" s="243"/>
      <c r="BU452" s="243"/>
      <c r="BV452" s="243"/>
      <c r="BW452" s="243"/>
      <c r="BX452" s="243"/>
      <c r="BY452" s="243"/>
      <c r="BZ452" s="243"/>
      <c r="CA452" s="243"/>
      <c r="CB452" s="243"/>
      <c r="CC452" s="243"/>
      <c r="CD452" s="243"/>
      <c r="CE452" s="243"/>
      <c r="CF452" s="243"/>
      <c r="CG452" s="243"/>
      <c r="CH452" s="243"/>
      <c r="CI452" s="243"/>
      <c r="CJ452" s="243"/>
      <c r="CK452" s="243"/>
      <c r="CL452" s="243"/>
    </row>
    <row r="453" spans="1:90" ht="17.25" customHeight="1" hidden="1">
      <c r="A453" s="243"/>
      <c r="B453" s="243"/>
      <c r="C453" s="243"/>
      <c r="D453" s="243"/>
      <c r="E453" s="243"/>
      <c r="F453" s="243"/>
      <c r="G453" s="243"/>
      <c r="H453" s="243"/>
      <c r="I453" s="243"/>
      <c r="J453" s="243"/>
      <c r="K453" s="243"/>
      <c r="L453" s="243"/>
      <c r="M453" s="243"/>
      <c r="N453" s="243"/>
      <c r="O453" s="243"/>
      <c r="P453" s="243"/>
      <c r="Q453" s="243"/>
      <c r="R453" s="243"/>
      <c r="S453" s="243"/>
      <c r="T453" s="243"/>
      <c r="U453" s="243"/>
      <c r="V453" s="243"/>
      <c r="W453" s="243"/>
      <c r="X453" s="243"/>
      <c r="Y453" s="243"/>
      <c r="Z453" s="243"/>
      <c r="AA453" s="243"/>
      <c r="AB453" s="243"/>
      <c r="AC453" s="243"/>
      <c r="AD453" s="243"/>
      <c r="AE453" s="243"/>
      <c r="AF453" s="243"/>
      <c r="AG453" s="243"/>
      <c r="AH453" s="243"/>
      <c r="AI453" s="243"/>
      <c r="AJ453" s="243"/>
      <c r="AK453" s="243"/>
      <c r="AL453" s="243"/>
      <c r="AM453" s="243"/>
      <c r="AN453" s="243"/>
      <c r="AO453" s="243"/>
      <c r="AP453" s="243"/>
      <c r="AQ453" s="243"/>
      <c r="AR453" s="243"/>
      <c r="AS453" s="243"/>
      <c r="AT453" s="243"/>
      <c r="AU453" s="243"/>
      <c r="AV453" s="243"/>
      <c r="AW453" s="243"/>
      <c r="AX453" s="243"/>
      <c r="AY453" s="243"/>
      <c r="AZ453" s="243"/>
      <c r="BA453" s="243"/>
      <c r="BB453" s="243"/>
      <c r="BC453" s="243"/>
      <c r="BD453" s="243"/>
      <c r="BE453" s="243"/>
      <c r="BF453" s="243"/>
      <c r="BG453" s="243"/>
      <c r="BH453" s="243"/>
      <c r="BI453" s="243"/>
      <c r="BJ453" s="243"/>
      <c r="BK453" s="243"/>
      <c r="BL453" s="243"/>
      <c r="BM453" s="243"/>
      <c r="BN453" s="243"/>
      <c r="BO453" s="243"/>
      <c r="BP453" s="243"/>
      <c r="BQ453" s="243"/>
      <c r="BR453" s="243"/>
      <c r="BS453" s="243"/>
      <c r="BT453" s="243"/>
      <c r="BU453" s="243"/>
      <c r="BV453" s="243"/>
      <c r="BW453" s="243"/>
      <c r="BX453" s="243"/>
      <c r="BY453" s="243"/>
      <c r="BZ453" s="243"/>
      <c r="CA453" s="243"/>
      <c r="CB453" s="243"/>
      <c r="CC453" s="243"/>
      <c r="CD453" s="243"/>
      <c r="CE453" s="243"/>
      <c r="CF453" s="243"/>
      <c r="CG453" s="243"/>
      <c r="CH453" s="243"/>
      <c r="CI453" s="243"/>
      <c r="CJ453" s="243"/>
      <c r="CK453" s="243"/>
      <c r="CL453" s="243"/>
    </row>
    <row r="454" spans="1:90" ht="17.25" customHeight="1" hidden="1">
      <c r="A454" s="243"/>
      <c r="B454" s="243"/>
      <c r="C454" s="243"/>
      <c r="D454" s="243"/>
      <c r="E454" s="243"/>
      <c r="F454" s="243"/>
      <c r="G454" s="243"/>
      <c r="H454" s="243"/>
      <c r="I454" s="243"/>
      <c r="J454" s="243"/>
      <c r="K454" s="243"/>
      <c r="L454" s="243"/>
      <c r="M454" s="243"/>
      <c r="N454" s="243"/>
      <c r="O454" s="243"/>
      <c r="P454" s="243"/>
      <c r="Q454" s="243"/>
      <c r="R454" s="243"/>
      <c r="S454" s="243"/>
      <c r="T454" s="243"/>
      <c r="U454" s="243"/>
      <c r="V454" s="243"/>
      <c r="W454" s="243"/>
      <c r="X454" s="243"/>
      <c r="Y454" s="243"/>
      <c r="Z454" s="243"/>
      <c r="AA454" s="243"/>
      <c r="AB454" s="243"/>
      <c r="AC454" s="243"/>
      <c r="AD454" s="243"/>
      <c r="AE454" s="243"/>
      <c r="AF454" s="243"/>
      <c r="AG454" s="243"/>
      <c r="AH454" s="243"/>
      <c r="AI454" s="243"/>
      <c r="AJ454" s="243"/>
      <c r="AK454" s="243"/>
      <c r="AL454" s="243"/>
      <c r="AM454" s="243"/>
      <c r="AN454" s="243"/>
      <c r="AO454" s="243"/>
      <c r="AP454" s="243"/>
      <c r="AQ454" s="243"/>
      <c r="AR454" s="243"/>
      <c r="AS454" s="243"/>
      <c r="AT454" s="243"/>
      <c r="AU454" s="243"/>
      <c r="AV454" s="243"/>
      <c r="AW454" s="243"/>
      <c r="AX454" s="243"/>
      <c r="AY454" s="243"/>
      <c r="AZ454" s="243"/>
      <c r="BA454" s="243"/>
      <c r="BB454" s="243"/>
      <c r="BC454" s="243"/>
      <c r="BD454" s="243"/>
      <c r="BE454" s="243"/>
      <c r="BF454" s="243"/>
      <c r="BG454" s="243"/>
      <c r="BH454" s="243"/>
      <c r="BI454" s="243"/>
      <c r="BJ454" s="243"/>
      <c r="BK454" s="243"/>
      <c r="BL454" s="243"/>
      <c r="BM454" s="243"/>
      <c r="BN454" s="243"/>
      <c r="BO454" s="243"/>
      <c r="BP454" s="243"/>
      <c r="BQ454" s="243"/>
      <c r="BR454" s="243"/>
      <c r="BS454" s="243"/>
      <c r="BT454" s="243"/>
      <c r="BU454" s="243"/>
      <c r="BV454" s="243"/>
      <c r="BW454" s="243"/>
      <c r="BX454" s="243"/>
      <c r="BY454" s="243"/>
      <c r="BZ454" s="243"/>
      <c r="CA454" s="243"/>
      <c r="CB454" s="243"/>
      <c r="CC454" s="243"/>
      <c r="CD454" s="243"/>
      <c r="CE454" s="243"/>
      <c r="CF454" s="243"/>
      <c r="CG454" s="243"/>
      <c r="CH454" s="243"/>
      <c r="CI454" s="243"/>
      <c r="CJ454" s="243"/>
      <c r="CK454" s="243"/>
      <c r="CL454" s="243"/>
    </row>
    <row r="455" spans="1:90" ht="17.25" customHeight="1" hidden="1">
      <c r="A455" s="243"/>
      <c r="B455" s="243"/>
      <c r="C455" s="243"/>
      <c r="D455" s="243"/>
      <c r="E455" s="243"/>
      <c r="F455" s="243"/>
      <c r="G455" s="243"/>
      <c r="H455" s="243"/>
      <c r="I455" s="243"/>
      <c r="J455" s="243"/>
      <c r="K455" s="243"/>
      <c r="L455" s="243"/>
      <c r="M455" s="243"/>
      <c r="N455" s="243"/>
      <c r="O455" s="243"/>
      <c r="P455" s="243"/>
      <c r="Q455" s="243"/>
      <c r="R455" s="243"/>
      <c r="S455" s="243"/>
      <c r="T455" s="243"/>
      <c r="U455" s="243"/>
      <c r="V455" s="243"/>
      <c r="W455" s="243"/>
      <c r="X455" s="243"/>
      <c r="Y455" s="243"/>
      <c r="Z455" s="243"/>
      <c r="AA455" s="243"/>
      <c r="AB455" s="243"/>
      <c r="AC455" s="243"/>
      <c r="AD455" s="243"/>
      <c r="AE455" s="243"/>
      <c r="AF455" s="243"/>
      <c r="AG455" s="243"/>
      <c r="AH455" s="243"/>
      <c r="AI455" s="243"/>
      <c r="AJ455" s="243"/>
      <c r="AK455" s="243"/>
      <c r="AL455" s="243"/>
      <c r="AM455" s="243"/>
      <c r="AN455" s="243"/>
      <c r="AO455" s="243"/>
      <c r="AP455" s="243"/>
      <c r="AQ455" s="243"/>
      <c r="AR455" s="243"/>
      <c r="AS455" s="243"/>
      <c r="AT455" s="243"/>
      <c r="AU455" s="243"/>
      <c r="AV455" s="243"/>
      <c r="AW455" s="243"/>
      <c r="AX455" s="243"/>
      <c r="AY455" s="243"/>
      <c r="AZ455" s="243"/>
      <c r="BA455" s="243"/>
      <c r="BB455" s="243"/>
      <c r="BC455" s="243"/>
      <c r="BD455" s="243"/>
      <c r="BE455" s="243"/>
      <c r="BF455" s="243"/>
      <c r="BG455" s="243"/>
      <c r="BH455" s="243"/>
      <c r="BI455" s="243"/>
      <c r="BJ455" s="243"/>
      <c r="BK455" s="243"/>
      <c r="BL455" s="243"/>
      <c r="BM455" s="243"/>
      <c r="BN455" s="243"/>
      <c r="BO455" s="243"/>
      <c r="BP455" s="243"/>
      <c r="BQ455" s="243"/>
      <c r="BR455" s="243"/>
      <c r="BS455" s="243"/>
      <c r="BT455" s="243"/>
      <c r="BU455" s="243"/>
      <c r="BV455" s="243"/>
      <c r="BW455" s="243"/>
      <c r="BX455" s="243"/>
      <c r="BY455" s="243"/>
      <c r="BZ455" s="243"/>
      <c r="CA455" s="243"/>
      <c r="CB455" s="243"/>
      <c r="CC455" s="243"/>
      <c r="CD455" s="243"/>
      <c r="CE455" s="243"/>
      <c r="CF455" s="243"/>
      <c r="CG455" s="243"/>
      <c r="CH455" s="243"/>
      <c r="CI455" s="243"/>
      <c r="CJ455" s="243"/>
      <c r="CK455" s="243"/>
      <c r="CL455" s="243"/>
    </row>
    <row r="456" spans="1:90" ht="17.25" customHeight="1" hidden="1">
      <c r="A456" s="243"/>
      <c r="B456" s="243"/>
      <c r="C456" s="243"/>
      <c r="D456" s="243"/>
      <c r="E456" s="243"/>
      <c r="F456" s="243"/>
      <c r="G456" s="243"/>
      <c r="H456" s="243"/>
      <c r="I456" s="243"/>
      <c r="J456" s="243"/>
      <c r="K456" s="243"/>
      <c r="L456" s="243"/>
      <c r="M456" s="243"/>
      <c r="N456" s="243"/>
      <c r="O456" s="243"/>
      <c r="P456" s="243"/>
      <c r="Q456" s="243"/>
      <c r="R456" s="243"/>
      <c r="S456" s="243"/>
      <c r="T456" s="243"/>
      <c r="U456" s="243"/>
      <c r="V456" s="243"/>
      <c r="W456" s="243"/>
      <c r="X456" s="243"/>
      <c r="Y456" s="243"/>
      <c r="Z456" s="243"/>
      <c r="AA456" s="243"/>
      <c r="AB456" s="243"/>
      <c r="AC456" s="243"/>
      <c r="AD456" s="243"/>
      <c r="AE456" s="243"/>
      <c r="AF456" s="243"/>
      <c r="AG456" s="243"/>
      <c r="AH456" s="243"/>
      <c r="AI456" s="243"/>
      <c r="AJ456" s="243"/>
      <c r="AK456" s="243"/>
      <c r="AL456" s="243"/>
      <c r="AM456" s="243"/>
      <c r="AN456" s="243"/>
      <c r="AO456" s="243"/>
      <c r="AP456" s="243"/>
      <c r="AQ456" s="243"/>
      <c r="AR456" s="243"/>
      <c r="AS456" s="243"/>
      <c r="AT456" s="243"/>
      <c r="AU456" s="243"/>
      <c r="AV456" s="243"/>
      <c r="AW456" s="243"/>
      <c r="AX456" s="243"/>
      <c r="AY456" s="243"/>
      <c r="AZ456" s="243"/>
      <c r="BA456" s="243"/>
      <c r="BB456" s="243"/>
      <c r="BC456" s="243"/>
      <c r="BD456" s="243"/>
      <c r="BE456" s="243"/>
      <c r="BF456" s="243"/>
      <c r="BG456" s="243"/>
      <c r="BH456" s="243"/>
      <c r="BI456" s="243"/>
      <c r="BJ456" s="243"/>
      <c r="BK456" s="243"/>
      <c r="BL456" s="243"/>
      <c r="BM456" s="243"/>
      <c r="BN456" s="243"/>
      <c r="BO456" s="243"/>
      <c r="BP456" s="243"/>
      <c r="BQ456" s="243"/>
      <c r="BR456" s="243"/>
      <c r="BS456" s="243"/>
      <c r="BT456" s="243"/>
      <c r="BU456" s="243"/>
      <c r="BV456" s="243"/>
      <c r="BW456" s="243"/>
      <c r="BX456" s="243"/>
      <c r="BY456" s="243"/>
      <c r="BZ456" s="243"/>
      <c r="CA456" s="243"/>
      <c r="CB456" s="243"/>
      <c r="CC456" s="243"/>
      <c r="CD456" s="243"/>
      <c r="CE456" s="243"/>
      <c r="CF456" s="243"/>
      <c r="CG456" s="243"/>
      <c r="CH456" s="243"/>
      <c r="CI456" s="243"/>
      <c r="CJ456" s="243"/>
      <c r="CK456" s="243"/>
      <c r="CL456" s="243"/>
    </row>
    <row r="457" spans="1:90" ht="17.25" customHeight="1" hidden="1">
      <c r="A457" s="243"/>
      <c r="B457" s="243"/>
      <c r="C457" s="243"/>
      <c r="D457" s="243"/>
      <c r="E457" s="243"/>
      <c r="F457" s="243"/>
      <c r="G457" s="243"/>
      <c r="H457" s="243"/>
      <c r="I457" s="243"/>
      <c r="J457" s="243"/>
      <c r="K457" s="243"/>
      <c r="L457" s="243"/>
      <c r="M457" s="243"/>
      <c r="N457" s="243"/>
      <c r="O457" s="243"/>
      <c r="P457" s="243"/>
      <c r="Q457" s="243"/>
      <c r="R457" s="243"/>
      <c r="S457" s="243"/>
      <c r="T457" s="243"/>
      <c r="U457" s="243"/>
      <c r="V457" s="243"/>
      <c r="W457" s="243"/>
      <c r="X457" s="243"/>
      <c r="Y457" s="243"/>
      <c r="Z457" s="243"/>
      <c r="AA457" s="243"/>
      <c r="AB457" s="243"/>
      <c r="AC457" s="243"/>
      <c r="AD457" s="243"/>
      <c r="AE457" s="243"/>
      <c r="AF457" s="243"/>
      <c r="AG457" s="243"/>
      <c r="AH457" s="243"/>
      <c r="AI457" s="243"/>
      <c r="AJ457" s="243"/>
      <c r="AK457" s="243"/>
      <c r="AL457" s="243"/>
      <c r="AM457" s="243"/>
      <c r="AN457" s="243"/>
      <c r="AO457" s="243"/>
      <c r="AP457" s="243"/>
      <c r="AQ457" s="243"/>
      <c r="AR457" s="243"/>
      <c r="AS457" s="243"/>
      <c r="AT457" s="243"/>
      <c r="AU457" s="243"/>
      <c r="AV457" s="243"/>
      <c r="AW457" s="243"/>
      <c r="AX457" s="243"/>
      <c r="AY457" s="243"/>
      <c r="AZ457" s="243"/>
      <c r="BA457" s="243"/>
      <c r="BB457" s="243"/>
      <c r="BC457" s="243"/>
      <c r="BD457" s="243"/>
      <c r="BE457" s="243"/>
      <c r="BF457" s="243"/>
      <c r="BG457" s="243"/>
      <c r="BH457" s="243"/>
      <c r="BI457" s="243"/>
      <c r="BJ457" s="243"/>
      <c r="BK457" s="243"/>
      <c r="BL457" s="243"/>
      <c r="BM457" s="243"/>
      <c r="BN457" s="243"/>
      <c r="BO457" s="243"/>
      <c r="BP457" s="243"/>
      <c r="BQ457" s="243"/>
      <c r="BR457" s="243"/>
      <c r="BS457" s="243"/>
      <c r="BT457" s="243"/>
      <c r="BU457" s="243"/>
      <c r="BV457" s="243"/>
      <c r="BW457" s="243"/>
      <c r="BX457" s="243"/>
      <c r="BY457" s="243"/>
      <c r="BZ457" s="243"/>
      <c r="CA457" s="243"/>
      <c r="CB457" s="243"/>
      <c r="CC457" s="243"/>
      <c r="CD457" s="243"/>
      <c r="CE457" s="243"/>
      <c r="CF457" s="243"/>
      <c r="CG457" s="243"/>
      <c r="CH457" s="243"/>
      <c r="CI457" s="243"/>
      <c r="CJ457" s="243"/>
      <c r="CK457" s="243"/>
      <c r="CL457" s="243"/>
    </row>
    <row r="458" spans="1:90" ht="17.25" customHeight="1" hidden="1">
      <c r="A458" s="243"/>
      <c r="B458" s="243"/>
      <c r="C458" s="243"/>
      <c r="D458" s="243"/>
      <c r="E458" s="243"/>
      <c r="F458" s="243"/>
      <c r="G458" s="243"/>
      <c r="H458" s="243"/>
      <c r="I458" s="243"/>
      <c r="J458" s="243"/>
      <c r="K458" s="243"/>
      <c r="L458" s="243"/>
      <c r="M458" s="243"/>
      <c r="N458" s="243"/>
      <c r="O458" s="243"/>
      <c r="P458" s="243"/>
      <c r="Q458" s="243"/>
      <c r="R458" s="243"/>
      <c r="S458" s="243"/>
      <c r="T458" s="243"/>
      <c r="U458" s="243"/>
      <c r="V458" s="243"/>
      <c r="W458" s="243"/>
      <c r="X458" s="243"/>
      <c r="Y458" s="243"/>
      <c r="Z458" s="243"/>
      <c r="AA458" s="243"/>
      <c r="AB458" s="243"/>
      <c r="AC458" s="243"/>
      <c r="AD458" s="243"/>
      <c r="AE458" s="243"/>
      <c r="AF458" s="243"/>
      <c r="AG458" s="243"/>
      <c r="AH458" s="243"/>
      <c r="AI458" s="243"/>
      <c r="AJ458" s="243"/>
      <c r="AK458" s="243"/>
      <c r="AL458" s="243"/>
      <c r="AM458" s="243"/>
      <c r="AN458" s="243"/>
      <c r="AO458" s="243"/>
      <c r="AP458" s="243"/>
      <c r="AQ458" s="243"/>
      <c r="AR458" s="243"/>
      <c r="AS458" s="243"/>
      <c r="AT458" s="243"/>
      <c r="AU458" s="243"/>
      <c r="AV458" s="243"/>
      <c r="AW458" s="243"/>
      <c r="AX458" s="243"/>
      <c r="AY458" s="243"/>
      <c r="AZ458" s="243"/>
      <c r="BA458" s="243"/>
      <c r="BB458" s="243"/>
      <c r="BC458" s="243"/>
      <c r="BD458" s="243"/>
      <c r="BE458" s="243"/>
      <c r="BF458" s="243"/>
      <c r="BG458" s="243"/>
      <c r="BH458" s="243"/>
      <c r="BI458" s="243"/>
      <c r="BJ458" s="243"/>
      <c r="BK458" s="243"/>
      <c r="BL458" s="243"/>
      <c r="BM458" s="243"/>
      <c r="BN458" s="243"/>
      <c r="BO458" s="243"/>
      <c r="BP458" s="243"/>
      <c r="BQ458" s="243"/>
      <c r="BR458" s="243"/>
      <c r="BS458" s="243"/>
      <c r="BT458" s="243"/>
      <c r="BU458" s="243"/>
      <c r="BV458" s="243"/>
      <c r="BW458" s="243"/>
      <c r="BX458" s="243"/>
      <c r="BY458" s="243"/>
      <c r="BZ458" s="243"/>
      <c r="CA458" s="243"/>
      <c r="CB458" s="243"/>
      <c r="CC458" s="243"/>
      <c r="CD458" s="243"/>
      <c r="CE458" s="243"/>
      <c r="CF458" s="243"/>
      <c r="CG458" s="243"/>
      <c r="CH458" s="243"/>
      <c r="CI458" s="243"/>
      <c r="CJ458" s="243"/>
      <c r="CK458" s="243"/>
      <c r="CL458" s="243"/>
    </row>
    <row r="459" spans="1:90" ht="17.25" customHeight="1" hidden="1">
      <c r="A459" s="243"/>
      <c r="B459" s="243"/>
      <c r="C459" s="243"/>
      <c r="D459" s="243"/>
      <c r="E459" s="243"/>
      <c r="F459" s="243"/>
      <c r="G459" s="243"/>
      <c r="H459" s="243"/>
      <c r="I459" s="243"/>
      <c r="J459" s="243"/>
      <c r="K459" s="243"/>
      <c r="L459" s="243"/>
      <c r="M459" s="243"/>
      <c r="N459" s="243"/>
      <c r="O459" s="243"/>
      <c r="P459" s="243"/>
      <c r="Q459" s="243"/>
      <c r="R459" s="243"/>
      <c r="S459" s="243"/>
      <c r="T459" s="243"/>
      <c r="U459" s="243"/>
      <c r="V459" s="243"/>
      <c r="W459" s="243"/>
      <c r="X459" s="243"/>
      <c r="Y459" s="243"/>
      <c r="Z459" s="243"/>
      <c r="AA459" s="243"/>
      <c r="AB459" s="243"/>
      <c r="AC459" s="243"/>
      <c r="AD459" s="243"/>
      <c r="AE459" s="243"/>
      <c r="AF459" s="243"/>
      <c r="AG459" s="243"/>
      <c r="AH459" s="243"/>
      <c r="AI459" s="243"/>
      <c r="AJ459" s="243"/>
      <c r="AK459" s="243"/>
      <c r="AL459" s="243"/>
      <c r="AM459" s="243"/>
      <c r="AN459" s="243"/>
      <c r="AO459" s="243"/>
      <c r="AP459" s="243"/>
      <c r="AQ459" s="243"/>
      <c r="AR459" s="243"/>
      <c r="AS459" s="243"/>
      <c r="AT459" s="243"/>
      <c r="AU459" s="243"/>
      <c r="AV459" s="243"/>
      <c r="AW459" s="243"/>
      <c r="AX459" s="243"/>
      <c r="AY459" s="243"/>
      <c r="AZ459" s="243"/>
      <c r="BA459" s="243"/>
      <c r="BB459" s="243"/>
      <c r="BC459" s="243"/>
      <c r="BD459" s="243"/>
      <c r="BE459" s="243"/>
      <c r="BF459" s="243"/>
      <c r="BG459" s="243"/>
      <c r="BH459" s="243"/>
      <c r="BI459" s="243"/>
      <c r="BJ459" s="243"/>
      <c r="BK459" s="243"/>
      <c r="BL459" s="243"/>
      <c r="BM459" s="243"/>
      <c r="BN459" s="243"/>
      <c r="BO459" s="243"/>
      <c r="BP459" s="243"/>
      <c r="BQ459" s="243"/>
      <c r="BR459" s="243"/>
      <c r="BS459" s="243"/>
      <c r="BT459" s="243"/>
      <c r="BU459" s="243"/>
      <c r="BV459" s="243"/>
      <c r="BW459" s="243"/>
      <c r="BX459" s="243"/>
      <c r="BY459" s="243"/>
      <c r="BZ459" s="243"/>
      <c r="CA459" s="243"/>
      <c r="CB459" s="243"/>
      <c r="CC459" s="243"/>
      <c r="CD459" s="243"/>
      <c r="CE459" s="243"/>
      <c r="CF459" s="243"/>
      <c r="CG459" s="243"/>
      <c r="CH459" s="243"/>
      <c r="CI459" s="243"/>
      <c r="CJ459" s="243"/>
      <c r="CK459" s="243"/>
      <c r="CL459" s="243"/>
    </row>
    <row r="460" spans="1:90" ht="17.25" customHeight="1" hidden="1">
      <c r="A460" s="243"/>
      <c r="B460" s="243"/>
      <c r="C460" s="243"/>
      <c r="D460" s="243"/>
      <c r="E460" s="243"/>
      <c r="F460" s="243"/>
      <c r="G460" s="243"/>
      <c r="H460" s="243"/>
      <c r="I460" s="243"/>
      <c r="J460" s="243"/>
      <c r="K460" s="243"/>
      <c r="L460" s="243"/>
      <c r="M460" s="243"/>
      <c r="N460" s="243"/>
      <c r="O460" s="243"/>
      <c r="P460" s="243"/>
      <c r="Q460" s="243"/>
      <c r="R460" s="243"/>
      <c r="S460" s="243"/>
      <c r="T460" s="243"/>
      <c r="U460" s="243"/>
      <c r="V460" s="243"/>
      <c r="W460" s="243"/>
      <c r="X460" s="243"/>
      <c r="Y460" s="243"/>
      <c r="Z460" s="243"/>
      <c r="AA460" s="243"/>
      <c r="AB460" s="243"/>
      <c r="AC460" s="243"/>
      <c r="AD460" s="243"/>
      <c r="AE460" s="243"/>
      <c r="AF460" s="243"/>
      <c r="AG460" s="243"/>
      <c r="AH460" s="243"/>
      <c r="AI460" s="243"/>
      <c r="AJ460" s="243"/>
      <c r="AK460" s="243"/>
      <c r="AL460" s="243"/>
      <c r="AM460" s="243"/>
      <c r="AN460" s="243"/>
      <c r="AO460" s="243"/>
      <c r="AP460" s="243"/>
      <c r="AQ460" s="243"/>
      <c r="AR460" s="243"/>
      <c r="AS460" s="243"/>
      <c r="AT460" s="243"/>
      <c r="AU460" s="243"/>
      <c r="AV460" s="243"/>
      <c r="AW460" s="243"/>
      <c r="AX460" s="243"/>
      <c r="AY460" s="243"/>
      <c r="AZ460" s="243"/>
      <c r="BA460" s="243"/>
      <c r="BB460" s="243"/>
      <c r="BC460" s="243"/>
      <c r="BD460" s="243"/>
      <c r="BE460" s="243"/>
      <c r="BF460" s="243"/>
      <c r="BG460" s="243"/>
      <c r="BH460" s="243"/>
      <c r="BI460" s="243"/>
      <c r="BJ460" s="243"/>
      <c r="BK460" s="243"/>
      <c r="BL460" s="243"/>
      <c r="BM460" s="243"/>
      <c r="BN460" s="243"/>
      <c r="BO460" s="243"/>
      <c r="BP460" s="243"/>
      <c r="BQ460" s="243"/>
      <c r="BR460" s="243"/>
      <c r="BS460" s="243"/>
      <c r="BT460" s="243"/>
      <c r="BU460" s="243"/>
      <c r="BV460" s="243"/>
      <c r="BW460" s="243"/>
      <c r="BX460" s="243"/>
      <c r="BY460" s="243"/>
      <c r="BZ460" s="243"/>
      <c r="CA460" s="243"/>
      <c r="CB460" s="243"/>
      <c r="CC460" s="243"/>
      <c r="CD460" s="243"/>
      <c r="CE460" s="243"/>
      <c r="CF460" s="243"/>
      <c r="CG460" s="243"/>
      <c r="CH460" s="243"/>
      <c r="CI460" s="243"/>
      <c r="CJ460" s="243"/>
      <c r="CK460" s="243"/>
      <c r="CL460" s="243"/>
    </row>
    <row r="461" spans="1:90" ht="17.25" customHeight="1" hidden="1">
      <c r="A461" s="243"/>
      <c r="B461" s="243"/>
      <c r="C461" s="243"/>
      <c r="D461" s="243"/>
      <c r="E461" s="243"/>
      <c r="F461" s="243"/>
      <c r="G461" s="243"/>
      <c r="H461" s="243"/>
      <c r="I461" s="243"/>
      <c r="J461" s="243"/>
      <c r="K461" s="243"/>
      <c r="L461" s="243"/>
      <c r="M461" s="243"/>
      <c r="N461" s="243"/>
      <c r="O461" s="243"/>
      <c r="P461" s="243"/>
      <c r="Q461" s="243"/>
      <c r="R461" s="243"/>
      <c r="S461" s="243"/>
      <c r="T461" s="243"/>
      <c r="U461" s="243"/>
      <c r="V461" s="243"/>
      <c r="W461" s="243"/>
      <c r="X461" s="243"/>
      <c r="Y461" s="243"/>
      <c r="Z461" s="243"/>
      <c r="AA461" s="243"/>
      <c r="AB461" s="243"/>
      <c r="AC461" s="243"/>
      <c r="AD461" s="243"/>
      <c r="AE461" s="243"/>
      <c r="AF461" s="243"/>
      <c r="AG461" s="243"/>
      <c r="AH461" s="243"/>
      <c r="AI461" s="243"/>
      <c r="AJ461" s="243"/>
      <c r="AK461" s="243"/>
      <c r="AL461" s="243"/>
      <c r="AM461" s="243"/>
      <c r="AN461" s="243"/>
      <c r="AO461" s="243"/>
      <c r="AP461" s="243"/>
      <c r="AQ461" s="243"/>
      <c r="AR461" s="243"/>
      <c r="AS461" s="243"/>
      <c r="AT461" s="243"/>
      <c r="AU461" s="243"/>
      <c r="AV461" s="243"/>
      <c r="AW461" s="243"/>
      <c r="AX461" s="243"/>
      <c r="AY461" s="243"/>
      <c r="AZ461" s="243"/>
      <c r="BA461" s="243"/>
      <c r="BB461" s="243"/>
      <c r="BC461" s="243"/>
      <c r="BD461" s="243"/>
      <c r="BE461" s="243"/>
      <c r="BF461" s="243"/>
      <c r="BG461" s="243"/>
      <c r="BH461" s="243"/>
      <c r="BI461" s="243"/>
      <c r="BJ461" s="243"/>
      <c r="BK461" s="243"/>
      <c r="BL461" s="243"/>
      <c r="BM461" s="243"/>
      <c r="BN461" s="243"/>
      <c r="BO461" s="243"/>
      <c r="BP461" s="243"/>
      <c r="BQ461" s="243"/>
      <c r="BR461" s="243"/>
      <c r="BS461" s="243"/>
      <c r="BT461" s="243"/>
      <c r="BU461" s="243"/>
      <c r="BV461" s="243"/>
      <c r="BW461" s="243"/>
      <c r="BX461" s="243"/>
      <c r="BY461" s="243"/>
      <c r="BZ461" s="243"/>
      <c r="CA461" s="243"/>
      <c r="CB461" s="243"/>
      <c r="CC461" s="243"/>
      <c r="CD461" s="243"/>
      <c r="CE461" s="243"/>
      <c r="CF461" s="243"/>
      <c r="CG461" s="243"/>
      <c r="CH461" s="243"/>
      <c r="CI461" s="243"/>
      <c r="CJ461" s="243"/>
      <c r="CK461" s="243"/>
      <c r="CL461" s="243"/>
    </row>
    <row r="462" spans="1:90" ht="17.25" customHeight="1" hidden="1">
      <c r="A462" s="243"/>
      <c r="B462" s="243"/>
      <c r="C462" s="243"/>
      <c r="D462" s="243"/>
      <c r="E462" s="243"/>
      <c r="F462" s="243"/>
      <c r="G462" s="243"/>
      <c r="H462" s="243"/>
      <c r="I462" s="243"/>
      <c r="J462" s="243"/>
      <c r="K462" s="243"/>
      <c r="L462" s="243"/>
      <c r="M462" s="243"/>
      <c r="N462" s="243"/>
      <c r="O462" s="243"/>
      <c r="P462" s="243"/>
      <c r="Q462" s="243"/>
      <c r="R462" s="243"/>
      <c r="S462" s="243"/>
      <c r="T462" s="243"/>
      <c r="U462" s="243"/>
      <c r="V462" s="243"/>
      <c r="W462" s="243"/>
      <c r="X462" s="243"/>
      <c r="Y462" s="243"/>
      <c r="Z462" s="243"/>
      <c r="AA462" s="243"/>
      <c r="AB462" s="243"/>
      <c r="AC462" s="243"/>
      <c r="AD462" s="243"/>
      <c r="AE462" s="243"/>
      <c r="AF462" s="243"/>
      <c r="AG462" s="243"/>
      <c r="AH462" s="243"/>
      <c r="AI462" s="243"/>
      <c r="AJ462" s="243"/>
      <c r="AK462" s="243"/>
      <c r="AL462" s="243"/>
      <c r="AM462" s="243"/>
      <c r="AN462" s="243"/>
      <c r="AO462" s="243"/>
      <c r="AP462" s="243"/>
      <c r="AQ462" s="243"/>
      <c r="AR462" s="243"/>
      <c r="AS462" s="243"/>
      <c r="AT462" s="243"/>
      <c r="AU462" s="243"/>
      <c r="AV462" s="243"/>
      <c r="AW462" s="243"/>
      <c r="AX462" s="243"/>
      <c r="AY462" s="243"/>
      <c r="AZ462" s="243"/>
      <c r="BA462" s="243"/>
      <c r="BB462" s="243"/>
      <c r="BC462" s="243"/>
      <c r="BD462" s="243"/>
      <c r="BE462" s="243"/>
      <c r="BF462" s="243"/>
      <c r="BG462" s="243"/>
      <c r="BH462" s="243"/>
      <c r="BI462" s="243"/>
      <c r="BJ462" s="243"/>
      <c r="BK462" s="243"/>
      <c r="BL462" s="243"/>
      <c r="BM462" s="243"/>
      <c r="BN462" s="243"/>
      <c r="BO462" s="243"/>
      <c r="BP462" s="243"/>
      <c r="BQ462" s="243"/>
      <c r="BR462" s="243"/>
      <c r="BS462" s="243"/>
      <c r="BT462" s="243"/>
      <c r="BU462" s="243"/>
      <c r="BV462" s="243"/>
      <c r="BW462" s="243"/>
      <c r="BX462" s="243"/>
      <c r="BY462" s="243"/>
      <c r="BZ462" s="243"/>
      <c r="CA462" s="243"/>
      <c r="CB462" s="243"/>
      <c r="CC462" s="243"/>
      <c r="CD462" s="243"/>
      <c r="CE462" s="243"/>
      <c r="CF462" s="243"/>
      <c r="CG462" s="243"/>
      <c r="CH462" s="243"/>
      <c r="CI462" s="243"/>
      <c r="CJ462" s="243"/>
      <c r="CK462" s="243"/>
      <c r="CL462" s="243"/>
    </row>
    <row r="463" spans="1:90" ht="17.25" customHeight="1" hidden="1">
      <c r="A463" s="243"/>
      <c r="B463" s="243"/>
      <c r="C463" s="243"/>
      <c r="D463" s="243"/>
      <c r="E463" s="243"/>
      <c r="F463" s="243"/>
      <c r="G463" s="243"/>
      <c r="H463" s="243"/>
      <c r="I463" s="243"/>
      <c r="J463" s="243"/>
      <c r="K463" s="243"/>
      <c r="L463" s="243"/>
      <c r="M463" s="243"/>
      <c r="N463" s="243"/>
      <c r="O463" s="243"/>
      <c r="P463" s="243"/>
      <c r="Q463" s="243"/>
      <c r="R463" s="243"/>
      <c r="S463" s="243"/>
      <c r="T463" s="243"/>
      <c r="U463" s="243"/>
      <c r="V463" s="243"/>
      <c r="W463" s="243"/>
      <c r="X463" s="243"/>
      <c r="Y463" s="243"/>
      <c r="Z463" s="243"/>
      <c r="AA463" s="243"/>
      <c r="AB463" s="243"/>
      <c r="AC463" s="243"/>
      <c r="AD463" s="243"/>
      <c r="AE463" s="243"/>
      <c r="AF463" s="243"/>
      <c r="AG463" s="243"/>
      <c r="AH463" s="243"/>
      <c r="AI463" s="243"/>
      <c r="AJ463" s="243"/>
      <c r="AK463" s="243"/>
      <c r="AL463" s="243"/>
      <c r="AM463" s="243"/>
      <c r="AN463" s="243"/>
      <c r="AO463" s="243"/>
      <c r="AP463" s="243"/>
      <c r="AQ463" s="243"/>
      <c r="AR463" s="243"/>
      <c r="AS463" s="243"/>
      <c r="AT463" s="243"/>
      <c r="AU463" s="243"/>
      <c r="AV463" s="243"/>
      <c r="AW463" s="243"/>
      <c r="AX463" s="243"/>
      <c r="AY463" s="243"/>
      <c r="AZ463" s="243"/>
      <c r="BA463" s="243"/>
      <c r="BB463" s="243"/>
      <c r="BC463" s="243"/>
      <c r="BD463" s="243"/>
      <c r="BE463" s="243"/>
      <c r="BF463" s="243"/>
      <c r="BG463" s="243"/>
      <c r="BH463" s="243"/>
      <c r="BI463" s="243"/>
      <c r="BJ463" s="243"/>
      <c r="BK463" s="243"/>
      <c r="BL463" s="243"/>
      <c r="BM463" s="243"/>
      <c r="BN463" s="243"/>
      <c r="BO463" s="243"/>
      <c r="BP463" s="243"/>
      <c r="BQ463" s="243"/>
      <c r="BR463" s="243"/>
      <c r="BS463" s="243"/>
      <c r="BT463" s="243"/>
      <c r="BU463" s="243"/>
      <c r="BV463" s="243"/>
      <c r="BW463" s="243"/>
      <c r="BX463" s="243"/>
      <c r="BY463" s="243"/>
      <c r="BZ463" s="243"/>
      <c r="CA463" s="243"/>
      <c r="CB463" s="243"/>
      <c r="CC463" s="243"/>
      <c r="CD463" s="243"/>
      <c r="CE463" s="243"/>
      <c r="CF463" s="243"/>
      <c r="CG463" s="243"/>
      <c r="CH463" s="243"/>
      <c r="CI463" s="243"/>
      <c r="CJ463" s="243"/>
      <c r="CK463" s="243"/>
      <c r="CL463" s="243"/>
    </row>
    <row r="464" spans="1:90" ht="17.25" customHeight="1" hidden="1">
      <c r="A464" s="243"/>
      <c r="B464" s="243"/>
      <c r="C464" s="243"/>
      <c r="D464" s="243"/>
      <c r="E464" s="243"/>
      <c r="F464" s="243"/>
      <c r="G464" s="243"/>
      <c r="H464" s="243"/>
      <c r="I464" s="243"/>
      <c r="J464" s="243"/>
      <c r="K464" s="243"/>
      <c r="L464" s="243"/>
      <c r="M464" s="243"/>
      <c r="N464" s="243"/>
      <c r="O464" s="243"/>
      <c r="P464" s="243"/>
      <c r="Q464" s="243"/>
      <c r="R464" s="243"/>
      <c r="S464" s="243"/>
      <c r="T464" s="243"/>
      <c r="U464" s="243"/>
      <c r="V464" s="243"/>
      <c r="W464" s="243"/>
      <c r="X464" s="243"/>
      <c r="Y464" s="243"/>
      <c r="Z464" s="243"/>
      <c r="AA464" s="243"/>
      <c r="AB464" s="243"/>
      <c r="AC464" s="243"/>
      <c r="AD464" s="243"/>
      <c r="AE464" s="243"/>
      <c r="AF464" s="243"/>
      <c r="AG464" s="243"/>
      <c r="AH464" s="243"/>
      <c r="AI464" s="243"/>
      <c r="AJ464" s="243"/>
      <c r="AK464" s="243"/>
      <c r="AL464" s="243"/>
      <c r="AM464" s="243"/>
      <c r="AN464" s="243"/>
      <c r="AO464" s="243"/>
      <c r="AP464" s="243"/>
      <c r="AQ464" s="243"/>
      <c r="AR464" s="243"/>
      <c r="AS464" s="243"/>
      <c r="AT464" s="243"/>
      <c r="AU464" s="243"/>
      <c r="AV464" s="243"/>
      <c r="AW464" s="243"/>
      <c r="AX464" s="243"/>
      <c r="AY464" s="243"/>
      <c r="AZ464" s="243"/>
      <c r="BA464" s="243"/>
      <c r="BB464" s="243"/>
      <c r="BC464" s="243"/>
      <c r="BD464" s="243"/>
      <c r="BE464" s="243"/>
      <c r="BF464" s="243"/>
      <c r="BG464" s="243"/>
      <c r="BH464" s="243"/>
      <c r="BI464" s="243"/>
      <c r="BJ464" s="243"/>
      <c r="BK464" s="243"/>
      <c r="BL464" s="243"/>
      <c r="BM464" s="243"/>
      <c r="BN464" s="243"/>
      <c r="BO464" s="243"/>
      <c r="BP464" s="243"/>
      <c r="BQ464" s="243"/>
      <c r="BR464" s="243"/>
      <c r="BS464" s="243"/>
      <c r="BT464" s="243"/>
      <c r="BU464" s="243"/>
      <c r="BV464" s="243"/>
      <c r="BW464" s="243"/>
      <c r="BX464" s="243"/>
      <c r="BY464" s="243"/>
      <c r="BZ464" s="243"/>
      <c r="CA464" s="243"/>
      <c r="CB464" s="243"/>
      <c r="CC464" s="243"/>
      <c r="CD464" s="243"/>
      <c r="CE464" s="243"/>
      <c r="CF464" s="243"/>
      <c r="CG464" s="243"/>
      <c r="CH464" s="243"/>
      <c r="CI464" s="243"/>
      <c r="CJ464" s="243"/>
      <c r="CK464" s="243"/>
      <c r="CL464" s="243"/>
    </row>
    <row r="465" spans="1:90" ht="17.25" customHeight="1" hidden="1">
      <c r="A465" s="243"/>
      <c r="B465" s="243"/>
      <c r="C465" s="243"/>
      <c r="D465" s="243"/>
      <c r="E465" s="243"/>
      <c r="F465" s="243"/>
      <c r="G465" s="243"/>
      <c r="H465" s="243"/>
      <c r="I465" s="243"/>
      <c r="J465" s="243"/>
      <c r="K465" s="243"/>
      <c r="L465" s="243"/>
      <c r="M465" s="243"/>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243"/>
      <c r="AL465" s="243"/>
      <c r="AM465" s="243"/>
      <c r="AN465" s="243"/>
      <c r="AO465" s="243"/>
      <c r="AP465" s="243"/>
      <c r="AQ465" s="243"/>
      <c r="AR465" s="243"/>
      <c r="AS465" s="243"/>
      <c r="AT465" s="243"/>
      <c r="AU465" s="243"/>
      <c r="AV465" s="243"/>
      <c r="AW465" s="243"/>
      <c r="AX465" s="243"/>
      <c r="AY465" s="243"/>
      <c r="AZ465" s="243"/>
      <c r="BA465" s="243"/>
      <c r="BB465" s="243"/>
      <c r="BC465" s="243"/>
      <c r="BD465" s="243"/>
      <c r="BE465" s="243"/>
      <c r="BF465" s="243"/>
      <c r="BG465" s="243"/>
      <c r="BH465" s="243"/>
      <c r="BI465" s="243"/>
      <c r="BJ465" s="243"/>
      <c r="BK465" s="243"/>
      <c r="BL465" s="243"/>
      <c r="BM465" s="243"/>
      <c r="BN465" s="243"/>
      <c r="BO465" s="243"/>
      <c r="BP465" s="243"/>
      <c r="BQ465" s="243"/>
      <c r="BR465" s="243"/>
      <c r="BS465" s="243"/>
      <c r="BT465" s="243"/>
      <c r="BU465" s="243"/>
      <c r="BV465" s="243"/>
      <c r="BW465" s="243"/>
      <c r="BX465" s="243"/>
      <c r="BY465" s="243"/>
      <c r="BZ465" s="243"/>
      <c r="CA465" s="243"/>
      <c r="CB465" s="243"/>
      <c r="CC465" s="243"/>
      <c r="CD465" s="243"/>
      <c r="CE465" s="243"/>
      <c r="CF465" s="243"/>
      <c r="CG465" s="243"/>
      <c r="CH465" s="243"/>
      <c r="CI465" s="243"/>
      <c r="CJ465" s="243"/>
      <c r="CK465" s="243"/>
      <c r="CL465" s="243"/>
    </row>
    <row r="466" spans="1:90" ht="17.25" customHeight="1" hidden="1">
      <c r="A466" s="243"/>
      <c r="B466" s="243"/>
      <c r="C466" s="243"/>
      <c r="D466" s="243"/>
      <c r="E466" s="243"/>
      <c r="F466" s="243"/>
      <c r="G466" s="243"/>
      <c r="H466" s="243"/>
      <c r="I466" s="243"/>
      <c r="J466" s="243"/>
      <c r="K466" s="243"/>
      <c r="L466" s="243"/>
      <c r="M466" s="243"/>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243"/>
      <c r="AL466" s="243"/>
      <c r="AM466" s="243"/>
      <c r="AN466" s="243"/>
      <c r="AO466" s="243"/>
      <c r="AP466" s="243"/>
      <c r="AQ466" s="243"/>
      <c r="AR466" s="243"/>
      <c r="AS466" s="243"/>
      <c r="AT466" s="243"/>
      <c r="AU466" s="243"/>
      <c r="AV466" s="243"/>
      <c r="AW466" s="243"/>
      <c r="AX466" s="243"/>
      <c r="AY466" s="243"/>
      <c r="AZ466" s="243"/>
      <c r="BA466" s="243"/>
      <c r="BB466" s="243"/>
      <c r="BC466" s="243"/>
      <c r="BD466" s="243"/>
      <c r="BE466" s="243"/>
      <c r="BF466" s="243"/>
      <c r="BG466" s="243"/>
      <c r="BH466" s="243"/>
      <c r="BI466" s="243"/>
      <c r="BJ466" s="243"/>
      <c r="BK466" s="243"/>
      <c r="BL466" s="243"/>
      <c r="BM466" s="243"/>
      <c r="BN466" s="243"/>
      <c r="BO466" s="243"/>
      <c r="BP466" s="243"/>
      <c r="BQ466" s="243"/>
      <c r="BR466" s="243"/>
      <c r="BS466" s="243"/>
      <c r="BT466" s="243"/>
      <c r="BU466" s="243"/>
      <c r="BV466" s="243"/>
      <c r="BW466" s="243"/>
      <c r="BX466" s="243"/>
      <c r="BY466" s="243"/>
      <c r="BZ466" s="243"/>
      <c r="CA466" s="243"/>
      <c r="CB466" s="243"/>
      <c r="CC466" s="243"/>
      <c r="CD466" s="243"/>
      <c r="CE466" s="243"/>
      <c r="CF466" s="243"/>
      <c r="CG466" s="243"/>
      <c r="CH466" s="243"/>
      <c r="CI466" s="243"/>
      <c r="CJ466" s="243"/>
      <c r="CK466" s="243"/>
      <c r="CL466" s="243"/>
    </row>
    <row r="467" spans="1:90" ht="17.25" customHeight="1" hidden="1">
      <c r="A467" s="243"/>
      <c r="B467" s="243"/>
      <c r="C467" s="243"/>
      <c r="D467" s="243"/>
      <c r="E467" s="243"/>
      <c r="F467" s="243"/>
      <c r="G467" s="243"/>
      <c r="H467" s="243"/>
      <c r="I467" s="243"/>
      <c r="J467" s="243"/>
      <c r="K467" s="243"/>
      <c r="L467" s="243"/>
      <c r="M467" s="243"/>
      <c r="N467" s="243"/>
      <c r="O467" s="243"/>
      <c r="P467" s="243"/>
      <c r="Q467" s="243"/>
      <c r="R467" s="243"/>
      <c r="S467" s="243"/>
      <c r="T467" s="243"/>
      <c r="U467" s="243"/>
      <c r="V467" s="243"/>
      <c r="W467" s="243"/>
      <c r="X467" s="243"/>
      <c r="Y467" s="243"/>
      <c r="Z467" s="243"/>
      <c r="AA467" s="243"/>
      <c r="AB467" s="243"/>
      <c r="AC467" s="243"/>
      <c r="AD467" s="243"/>
      <c r="AE467" s="243"/>
      <c r="AF467" s="243"/>
      <c r="AG467" s="243"/>
      <c r="AH467" s="243"/>
      <c r="AI467" s="243"/>
      <c r="AJ467" s="243"/>
      <c r="AK467" s="243"/>
      <c r="AL467" s="243"/>
      <c r="AM467" s="243"/>
      <c r="AN467" s="243"/>
      <c r="AO467" s="243"/>
      <c r="AP467" s="243"/>
      <c r="AQ467" s="243"/>
      <c r="AR467" s="243"/>
      <c r="AS467" s="243"/>
      <c r="AT467" s="243"/>
      <c r="AU467" s="243"/>
      <c r="AV467" s="243"/>
      <c r="AW467" s="243"/>
      <c r="AX467" s="243"/>
      <c r="AY467" s="243"/>
      <c r="AZ467" s="243"/>
      <c r="BA467" s="243"/>
      <c r="BB467" s="243"/>
      <c r="BC467" s="243"/>
      <c r="BD467" s="243"/>
      <c r="BE467" s="243"/>
      <c r="BF467" s="243"/>
      <c r="BG467" s="243"/>
      <c r="BH467" s="243"/>
      <c r="BI467" s="243"/>
      <c r="BJ467" s="243"/>
      <c r="BK467" s="243"/>
      <c r="BL467" s="243"/>
      <c r="BM467" s="243"/>
      <c r="BN467" s="243"/>
      <c r="BO467" s="243"/>
      <c r="BP467" s="243"/>
      <c r="BQ467" s="243"/>
      <c r="BR467" s="243"/>
      <c r="BS467" s="243"/>
      <c r="BT467" s="243"/>
      <c r="BU467" s="243"/>
      <c r="BV467" s="243"/>
      <c r="BW467" s="243"/>
      <c r="BX467" s="243"/>
      <c r="BY467" s="243"/>
      <c r="BZ467" s="243"/>
      <c r="CA467" s="243"/>
      <c r="CB467" s="243"/>
      <c r="CC467" s="243"/>
      <c r="CD467" s="243"/>
      <c r="CE467" s="243"/>
      <c r="CF467" s="243"/>
      <c r="CG467" s="243"/>
      <c r="CH467" s="243"/>
      <c r="CI467" s="243"/>
      <c r="CJ467" s="243"/>
      <c r="CK467" s="243"/>
      <c r="CL467" s="243"/>
    </row>
    <row r="468" spans="1:90" ht="17.25" customHeight="1" hidden="1">
      <c r="A468" s="243"/>
      <c r="B468" s="243"/>
      <c r="C468" s="243"/>
      <c r="D468" s="243"/>
      <c r="E468" s="243"/>
      <c r="F468" s="243"/>
      <c r="G468" s="243"/>
      <c r="H468" s="243"/>
      <c r="I468" s="243"/>
      <c r="J468" s="243"/>
      <c r="K468" s="243"/>
      <c r="L468" s="243"/>
      <c r="M468" s="243"/>
      <c r="N468" s="243"/>
      <c r="O468" s="243"/>
      <c r="P468" s="243"/>
      <c r="Q468" s="243"/>
      <c r="R468" s="243"/>
      <c r="S468" s="243"/>
      <c r="T468" s="243"/>
      <c r="U468" s="243"/>
      <c r="V468" s="243"/>
      <c r="W468" s="243"/>
      <c r="X468" s="243"/>
      <c r="Y468" s="243"/>
      <c r="Z468" s="243"/>
      <c r="AA468" s="243"/>
      <c r="AB468" s="243"/>
      <c r="AC468" s="243"/>
      <c r="AD468" s="243"/>
      <c r="AE468" s="243"/>
      <c r="AF468" s="243"/>
      <c r="AG468" s="243"/>
      <c r="AH468" s="243"/>
      <c r="AI468" s="243"/>
      <c r="AJ468" s="243"/>
      <c r="AK468" s="243"/>
      <c r="AL468" s="243"/>
      <c r="AM468" s="243"/>
      <c r="AN468" s="243"/>
      <c r="AO468" s="243"/>
      <c r="AP468" s="243"/>
      <c r="AQ468" s="243"/>
      <c r="AR468" s="243"/>
      <c r="AS468" s="243"/>
      <c r="AT468" s="243"/>
      <c r="AU468" s="243"/>
      <c r="AV468" s="243"/>
      <c r="AW468" s="243"/>
      <c r="AX468" s="243"/>
      <c r="AY468" s="243"/>
      <c r="AZ468" s="243"/>
      <c r="BA468" s="243"/>
      <c r="BB468" s="243"/>
      <c r="BC468" s="243"/>
      <c r="BD468" s="243"/>
      <c r="BE468" s="243"/>
      <c r="BF468" s="243"/>
      <c r="BG468" s="243"/>
      <c r="BH468" s="243"/>
      <c r="BI468" s="243"/>
      <c r="BJ468" s="243"/>
      <c r="BK468" s="243"/>
      <c r="BL468" s="243"/>
      <c r="BM468" s="243"/>
      <c r="BN468" s="243"/>
      <c r="BO468" s="243"/>
      <c r="BP468" s="243"/>
      <c r="BQ468" s="243"/>
      <c r="BR468" s="243"/>
      <c r="BS468" s="243"/>
      <c r="BT468" s="243"/>
      <c r="BU468" s="243"/>
      <c r="BV468" s="243"/>
      <c r="BW468" s="243"/>
      <c r="BX468" s="243"/>
      <c r="BY468" s="243"/>
      <c r="BZ468" s="243"/>
      <c r="CA468" s="243"/>
      <c r="CB468" s="243"/>
      <c r="CC468" s="243"/>
      <c r="CD468" s="243"/>
      <c r="CE468" s="243"/>
      <c r="CF468" s="243"/>
      <c r="CG468" s="243"/>
      <c r="CH468" s="243"/>
      <c r="CI468" s="243"/>
      <c r="CJ468" s="243"/>
      <c r="CK468" s="243"/>
      <c r="CL468" s="243"/>
    </row>
    <row r="469" spans="1:90" ht="17.25" customHeight="1" hidden="1">
      <c r="A469" s="243"/>
      <c r="B469" s="243"/>
      <c r="C469" s="243"/>
      <c r="D469" s="243"/>
      <c r="E469" s="243"/>
      <c r="F469" s="243"/>
      <c r="G469" s="243"/>
      <c r="H469" s="243"/>
      <c r="I469" s="243"/>
      <c r="J469" s="243"/>
      <c r="K469" s="243"/>
      <c r="L469" s="243"/>
      <c r="M469" s="243"/>
      <c r="N469" s="243"/>
      <c r="O469" s="243"/>
      <c r="P469" s="243"/>
      <c r="Q469" s="243"/>
      <c r="R469" s="243"/>
      <c r="S469" s="243"/>
      <c r="T469" s="243"/>
      <c r="U469" s="243"/>
      <c r="V469" s="243"/>
      <c r="W469" s="243"/>
      <c r="X469" s="243"/>
      <c r="Y469" s="243"/>
      <c r="Z469" s="243"/>
      <c r="AA469" s="243"/>
      <c r="AB469" s="243"/>
      <c r="AC469" s="243"/>
      <c r="AD469" s="243"/>
      <c r="AE469" s="243"/>
      <c r="AF469" s="243"/>
      <c r="AG469" s="243"/>
      <c r="AH469" s="243"/>
      <c r="AI469" s="243"/>
      <c r="AJ469" s="243"/>
      <c r="AK469" s="243"/>
      <c r="AL469" s="243"/>
      <c r="AM469" s="243"/>
      <c r="AN469" s="243"/>
      <c r="AO469" s="243"/>
      <c r="AP469" s="243"/>
      <c r="AQ469" s="243"/>
      <c r="AR469" s="243"/>
      <c r="AS469" s="243"/>
      <c r="AT469" s="243"/>
      <c r="AU469" s="243"/>
      <c r="AV469" s="243"/>
      <c r="AW469" s="243"/>
      <c r="AX469" s="243"/>
      <c r="AY469" s="243"/>
      <c r="AZ469" s="243"/>
      <c r="BA469" s="243"/>
      <c r="BB469" s="243"/>
      <c r="BC469" s="243"/>
      <c r="BD469" s="243"/>
      <c r="BE469" s="243"/>
      <c r="BF469" s="243"/>
      <c r="BG469" s="243"/>
      <c r="BH469" s="243"/>
      <c r="BI469" s="243"/>
      <c r="BJ469" s="243"/>
      <c r="BK469" s="243"/>
      <c r="BL469" s="243"/>
      <c r="BM469" s="243"/>
      <c r="BN469" s="243"/>
      <c r="BO469" s="243"/>
      <c r="BP469" s="243"/>
      <c r="BQ469" s="243"/>
      <c r="BR469" s="243"/>
      <c r="BS469" s="243"/>
      <c r="BT469" s="243"/>
      <c r="BU469" s="243"/>
      <c r="BV469" s="243"/>
      <c r="BW469" s="243"/>
      <c r="BX469" s="243"/>
      <c r="BY469" s="243"/>
      <c r="BZ469" s="243"/>
      <c r="CA469" s="243"/>
      <c r="CB469" s="243"/>
      <c r="CC469" s="243"/>
      <c r="CD469" s="243"/>
      <c r="CE469" s="243"/>
      <c r="CF469" s="243"/>
      <c r="CG469" s="243"/>
      <c r="CH469" s="243"/>
      <c r="CI469" s="243"/>
      <c r="CJ469" s="243"/>
      <c r="CK469" s="243"/>
      <c r="CL469" s="243"/>
    </row>
    <row r="470" spans="1:90" ht="17.25" customHeight="1" hidden="1">
      <c r="A470" s="243"/>
      <c r="B470" s="243"/>
      <c r="C470" s="243"/>
      <c r="D470" s="243"/>
      <c r="E470" s="243"/>
      <c r="F470" s="243"/>
      <c r="G470" s="243"/>
      <c r="H470" s="243"/>
      <c r="I470" s="243"/>
      <c r="J470" s="243"/>
      <c r="K470" s="243"/>
      <c r="L470" s="243"/>
      <c r="M470" s="243"/>
      <c r="N470" s="243"/>
      <c r="O470" s="243"/>
      <c r="P470" s="243"/>
      <c r="Q470" s="243"/>
      <c r="R470" s="243"/>
      <c r="S470" s="243"/>
      <c r="T470" s="243"/>
      <c r="U470" s="243"/>
      <c r="V470" s="243"/>
      <c r="W470" s="243"/>
      <c r="X470" s="243"/>
      <c r="Y470" s="243"/>
      <c r="Z470" s="243"/>
      <c r="AA470" s="243"/>
      <c r="AB470" s="243"/>
      <c r="AC470" s="243"/>
      <c r="AD470" s="243"/>
      <c r="AE470" s="243"/>
      <c r="AF470" s="243"/>
      <c r="AG470" s="243"/>
      <c r="AH470" s="243"/>
      <c r="AI470" s="243"/>
      <c r="AJ470" s="243"/>
      <c r="AK470" s="243"/>
      <c r="AL470" s="243"/>
      <c r="AM470" s="243"/>
      <c r="AN470" s="243"/>
      <c r="AO470" s="243"/>
      <c r="AP470" s="243"/>
      <c r="AQ470" s="243"/>
      <c r="AR470" s="243"/>
      <c r="AS470" s="243"/>
      <c r="AT470" s="243"/>
      <c r="AU470" s="243"/>
      <c r="AV470" s="243"/>
      <c r="AW470" s="243"/>
      <c r="AX470" s="243"/>
      <c r="AY470" s="243"/>
      <c r="AZ470" s="243"/>
      <c r="BA470" s="243"/>
      <c r="BB470" s="243"/>
      <c r="BC470" s="243"/>
      <c r="BD470" s="243"/>
      <c r="BE470" s="243"/>
      <c r="BF470" s="243"/>
      <c r="BG470" s="243"/>
      <c r="BH470" s="243"/>
      <c r="BI470" s="243"/>
      <c r="BJ470" s="243"/>
      <c r="BK470" s="243"/>
      <c r="BL470" s="243"/>
      <c r="BM470" s="243"/>
      <c r="BN470" s="243"/>
      <c r="BO470" s="243"/>
      <c r="BP470" s="243"/>
      <c r="BQ470" s="243"/>
      <c r="BR470" s="243"/>
      <c r="BS470" s="243"/>
      <c r="BT470" s="243"/>
      <c r="BU470" s="243"/>
      <c r="BV470" s="243"/>
      <c r="BW470" s="243"/>
      <c r="BX470" s="243"/>
      <c r="BY470" s="243"/>
      <c r="BZ470" s="243"/>
      <c r="CA470" s="243"/>
      <c r="CB470" s="243"/>
      <c r="CC470" s="243"/>
      <c r="CD470" s="243"/>
      <c r="CE470" s="243"/>
      <c r="CF470" s="243"/>
      <c r="CG470" s="243"/>
      <c r="CH470" s="243"/>
      <c r="CI470" s="243"/>
      <c r="CJ470" s="243"/>
      <c r="CK470" s="243"/>
      <c r="CL470" s="243"/>
    </row>
    <row r="471" spans="1:90" ht="17.25" customHeight="1" hidden="1">
      <c r="A471" s="243"/>
      <c r="B471" s="243"/>
      <c r="C471" s="243"/>
      <c r="D471" s="243"/>
      <c r="E471" s="243"/>
      <c r="F471" s="243"/>
      <c r="G471" s="243"/>
      <c r="H471" s="243"/>
      <c r="I471" s="243"/>
      <c r="J471" s="243"/>
      <c r="K471" s="243"/>
      <c r="L471" s="243"/>
      <c r="M471" s="243"/>
      <c r="N471" s="243"/>
      <c r="O471" s="243"/>
      <c r="P471" s="243"/>
      <c r="Q471" s="243"/>
      <c r="R471" s="243"/>
      <c r="S471" s="243"/>
      <c r="T471" s="243"/>
      <c r="U471" s="243"/>
      <c r="V471" s="243"/>
      <c r="W471" s="243"/>
      <c r="X471" s="243"/>
      <c r="Y471" s="243"/>
      <c r="Z471" s="243"/>
      <c r="AA471" s="243"/>
      <c r="AB471" s="243"/>
      <c r="AC471" s="243"/>
      <c r="AD471" s="243"/>
      <c r="AE471" s="243"/>
      <c r="AF471" s="243"/>
      <c r="AG471" s="243"/>
      <c r="AH471" s="243"/>
      <c r="AI471" s="243"/>
      <c r="AJ471" s="243"/>
      <c r="AK471" s="243"/>
      <c r="AL471" s="243"/>
      <c r="AM471" s="243"/>
      <c r="AN471" s="243"/>
      <c r="AO471" s="243"/>
      <c r="AP471" s="243"/>
      <c r="AQ471" s="243"/>
      <c r="AR471" s="243"/>
      <c r="AS471" s="243"/>
      <c r="AT471" s="243"/>
      <c r="AU471" s="243"/>
      <c r="AV471" s="243"/>
      <c r="AW471" s="243"/>
      <c r="AX471" s="243"/>
      <c r="AY471" s="243"/>
      <c r="AZ471" s="243"/>
      <c r="BA471" s="243"/>
      <c r="BB471" s="243"/>
      <c r="BC471" s="243"/>
      <c r="BD471" s="243"/>
      <c r="BE471" s="243"/>
      <c r="BF471" s="243"/>
      <c r="BG471" s="243"/>
      <c r="BH471" s="243"/>
      <c r="BI471" s="243"/>
      <c r="BJ471" s="243"/>
      <c r="BK471" s="243"/>
      <c r="BL471" s="243"/>
      <c r="BM471" s="243"/>
      <c r="BN471" s="243"/>
      <c r="BO471" s="243"/>
      <c r="BP471" s="243"/>
      <c r="BQ471" s="243"/>
      <c r="BR471" s="243"/>
      <c r="BS471" s="243"/>
      <c r="BT471" s="243"/>
      <c r="BU471" s="243"/>
      <c r="BV471" s="243"/>
      <c r="BW471" s="243"/>
      <c r="BX471" s="243"/>
      <c r="BY471" s="243"/>
      <c r="BZ471" s="243"/>
      <c r="CA471" s="243"/>
      <c r="CB471" s="243"/>
      <c r="CC471" s="243"/>
      <c r="CD471" s="243"/>
      <c r="CE471" s="243"/>
      <c r="CF471" s="243"/>
      <c r="CG471" s="243"/>
      <c r="CH471" s="243"/>
      <c r="CI471" s="243"/>
      <c r="CJ471" s="243"/>
      <c r="CK471" s="243"/>
      <c r="CL471" s="243"/>
    </row>
    <row r="472" spans="1:90" ht="17.25" customHeight="1" hidden="1">
      <c r="A472" s="243"/>
      <c r="B472" s="243"/>
      <c r="C472" s="243"/>
      <c r="D472" s="243"/>
      <c r="E472" s="243"/>
      <c r="F472" s="243"/>
      <c r="G472" s="243"/>
      <c r="H472" s="243"/>
      <c r="I472" s="243"/>
      <c r="J472" s="243"/>
      <c r="K472" s="243"/>
      <c r="L472" s="243"/>
      <c r="M472" s="243"/>
      <c r="N472" s="243"/>
      <c r="O472" s="243"/>
      <c r="P472" s="243"/>
      <c r="Q472" s="243"/>
      <c r="R472" s="243"/>
      <c r="S472" s="243"/>
      <c r="T472" s="243"/>
      <c r="U472" s="243"/>
      <c r="V472" s="243"/>
      <c r="W472" s="243"/>
      <c r="X472" s="243"/>
      <c r="Y472" s="243"/>
      <c r="Z472" s="243"/>
      <c r="AA472" s="243"/>
      <c r="AB472" s="243"/>
      <c r="AC472" s="243"/>
      <c r="AD472" s="243"/>
      <c r="AE472" s="243"/>
      <c r="AF472" s="243"/>
      <c r="AG472" s="243"/>
      <c r="AH472" s="243"/>
      <c r="AI472" s="243"/>
      <c r="AJ472" s="243"/>
      <c r="AK472" s="243"/>
      <c r="AL472" s="243"/>
      <c r="AM472" s="243"/>
      <c r="AN472" s="243"/>
      <c r="AO472" s="243"/>
      <c r="AP472" s="243"/>
      <c r="AQ472" s="243"/>
      <c r="AR472" s="243"/>
      <c r="AS472" s="243"/>
      <c r="AT472" s="243"/>
      <c r="AU472" s="243"/>
      <c r="AV472" s="243"/>
      <c r="AW472" s="243"/>
      <c r="AX472" s="243"/>
      <c r="AY472" s="243"/>
      <c r="AZ472" s="243"/>
      <c r="BA472" s="243"/>
      <c r="BB472" s="243"/>
      <c r="BC472" s="243"/>
      <c r="BD472" s="243"/>
      <c r="BE472" s="243"/>
      <c r="BF472" s="243"/>
      <c r="BG472" s="243"/>
      <c r="BH472" s="243"/>
      <c r="BI472" s="243"/>
      <c r="BJ472" s="243"/>
      <c r="BK472" s="243"/>
      <c r="BL472" s="243"/>
      <c r="BM472" s="243"/>
      <c r="BN472" s="243"/>
      <c r="BO472" s="243"/>
      <c r="BP472" s="243"/>
      <c r="BQ472" s="243"/>
      <c r="BR472" s="243"/>
      <c r="BS472" s="243"/>
      <c r="BT472" s="243"/>
      <c r="BU472" s="243"/>
      <c r="BV472" s="243"/>
      <c r="BW472" s="243"/>
      <c r="BX472" s="243"/>
      <c r="BY472" s="243"/>
      <c r="BZ472" s="243"/>
      <c r="CA472" s="243"/>
      <c r="CB472" s="243"/>
      <c r="CC472" s="243"/>
      <c r="CD472" s="243"/>
      <c r="CE472" s="243"/>
      <c r="CF472" s="243"/>
      <c r="CG472" s="243"/>
      <c r="CH472" s="243"/>
      <c r="CI472" s="243"/>
      <c r="CJ472" s="243"/>
      <c r="CK472" s="243"/>
      <c r="CL472" s="243"/>
    </row>
    <row r="473" spans="1:90" ht="17.25" customHeight="1" hidden="1">
      <c r="A473" s="243"/>
      <c r="B473" s="243"/>
      <c r="C473" s="243"/>
      <c r="D473" s="243"/>
      <c r="E473" s="243"/>
      <c r="F473" s="243"/>
      <c r="G473" s="243"/>
      <c r="H473" s="243"/>
      <c r="I473" s="243"/>
      <c r="J473" s="243"/>
      <c r="K473" s="243"/>
      <c r="L473" s="243"/>
      <c r="M473" s="243"/>
      <c r="N473" s="243"/>
      <c r="O473" s="243"/>
      <c r="P473" s="243"/>
      <c r="Q473" s="243"/>
      <c r="R473" s="243"/>
      <c r="S473" s="243"/>
      <c r="T473" s="243"/>
      <c r="U473" s="243"/>
      <c r="V473" s="243"/>
      <c r="W473" s="243"/>
      <c r="X473" s="243"/>
      <c r="Y473" s="243"/>
      <c r="Z473" s="243"/>
      <c r="AA473" s="243"/>
      <c r="AB473" s="243"/>
      <c r="AC473" s="243"/>
      <c r="AD473" s="243"/>
      <c r="AE473" s="243"/>
      <c r="AF473" s="243"/>
      <c r="AG473" s="243"/>
      <c r="AH473" s="243"/>
      <c r="AI473" s="243"/>
      <c r="AJ473" s="243"/>
      <c r="AK473" s="243"/>
      <c r="AL473" s="243"/>
      <c r="AM473" s="243"/>
      <c r="AN473" s="243"/>
      <c r="AO473" s="243"/>
      <c r="AP473" s="243"/>
      <c r="AQ473" s="243"/>
      <c r="AR473" s="243"/>
      <c r="AS473" s="243"/>
      <c r="AT473" s="243"/>
      <c r="AU473" s="243"/>
      <c r="AV473" s="243"/>
      <c r="AW473" s="243"/>
      <c r="AX473" s="243"/>
      <c r="AY473" s="243"/>
      <c r="AZ473" s="243"/>
      <c r="BA473" s="243"/>
      <c r="BB473" s="243"/>
      <c r="BC473" s="243"/>
      <c r="BD473" s="243"/>
      <c r="BE473" s="243"/>
      <c r="BF473" s="243"/>
      <c r="BG473" s="243"/>
      <c r="BH473" s="243"/>
      <c r="BI473" s="243"/>
      <c r="BJ473" s="243"/>
      <c r="BK473" s="243"/>
      <c r="BL473" s="243"/>
      <c r="BM473" s="243"/>
      <c r="BN473" s="243"/>
      <c r="BO473" s="243"/>
      <c r="BP473" s="243"/>
      <c r="BQ473" s="243"/>
      <c r="BR473" s="243"/>
      <c r="BS473" s="243"/>
      <c r="BT473" s="243"/>
      <c r="BU473" s="243"/>
      <c r="BV473" s="243"/>
      <c r="BW473" s="243"/>
      <c r="BX473" s="243"/>
      <c r="BY473" s="243"/>
      <c r="BZ473" s="243"/>
      <c r="CA473" s="243"/>
      <c r="CB473" s="243"/>
      <c r="CC473" s="243"/>
      <c r="CD473" s="243"/>
      <c r="CE473" s="243"/>
      <c r="CF473" s="243"/>
      <c r="CG473" s="243"/>
      <c r="CH473" s="243"/>
      <c r="CI473" s="243"/>
      <c r="CJ473" s="243"/>
      <c r="CK473" s="243"/>
      <c r="CL473" s="243"/>
    </row>
    <row r="474" spans="1:90" ht="17.25" customHeight="1" hidden="1">
      <c r="A474" s="243"/>
      <c r="B474" s="243"/>
      <c r="C474" s="243"/>
      <c r="D474" s="243"/>
      <c r="E474" s="243"/>
      <c r="F474" s="243"/>
      <c r="G474" s="243"/>
      <c r="H474" s="243"/>
      <c r="I474" s="243"/>
      <c r="J474" s="243"/>
      <c r="K474" s="243"/>
      <c r="L474" s="243"/>
      <c r="M474" s="243"/>
      <c r="N474" s="243"/>
      <c r="O474" s="243"/>
      <c r="P474" s="243"/>
      <c r="Q474" s="243"/>
      <c r="R474" s="243"/>
      <c r="S474" s="243"/>
      <c r="T474" s="243"/>
      <c r="U474" s="243"/>
      <c r="V474" s="243"/>
      <c r="W474" s="243"/>
      <c r="X474" s="243"/>
      <c r="Y474" s="243"/>
      <c r="Z474" s="243"/>
      <c r="AA474" s="243"/>
      <c r="AB474" s="243"/>
      <c r="AC474" s="243"/>
      <c r="AD474" s="243"/>
      <c r="AE474" s="243"/>
      <c r="AF474" s="243"/>
      <c r="AG474" s="243"/>
      <c r="AH474" s="243"/>
      <c r="AI474" s="243"/>
      <c r="AJ474" s="243"/>
      <c r="AK474" s="243"/>
      <c r="AL474" s="243"/>
      <c r="AM474" s="243"/>
      <c r="AN474" s="243"/>
      <c r="AO474" s="243"/>
      <c r="AP474" s="243"/>
      <c r="AQ474" s="243"/>
      <c r="AR474" s="243"/>
      <c r="AS474" s="243"/>
      <c r="AT474" s="243"/>
      <c r="AU474" s="243"/>
      <c r="AV474" s="243"/>
      <c r="AW474" s="243"/>
      <c r="AX474" s="243"/>
      <c r="AY474" s="243"/>
      <c r="AZ474" s="243"/>
      <c r="BA474" s="243"/>
      <c r="BB474" s="243"/>
      <c r="BC474" s="243"/>
      <c r="BD474" s="243"/>
      <c r="BE474" s="243"/>
      <c r="BF474" s="243"/>
      <c r="BG474" s="243"/>
      <c r="BH474" s="243"/>
      <c r="BI474" s="243"/>
      <c r="BJ474" s="243"/>
      <c r="BK474" s="243"/>
      <c r="BL474" s="243"/>
      <c r="BM474" s="243"/>
      <c r="BN474" s="243"/>
      <c r="BO474" s="243"/>
      <c r="BP474" s="243"/>
      <c r="BQ474" s="243"/>
      <c r="BR474" s="243"/>
      <c r="BS474" s="243"/>
      <c r="BT474" s="243"/>
      <c r="BU474" s="243"/>
      <c r="BV474" s="243"/>
      <c r="BW474" s="243"/>
      <c r="BX474" s="243"/>
      <c r="BY474" s="243"/>
      <c r="BZ474" s="243"/>
      <c r="CA474" s="243"/>
      <c r="CB474" s="243"/>
      <c r="CC474" s="243"/>
      <c r="CD474" s="243"/>
      <c r="CE474" s="243"/>
      <c r="CF474" s="243"/>
      <c r="CG474" s="243"/>
      <c r="CH474" s="243"/>
      <c r="CI474" s="243"/>
      <c r="CJ474" s="243"/>
      <c r="CK474" s="243"/>
      <c r="CL474" s="243"/>
    </row>
    <row r="475" spans="1:90" ht="17.25" customHeight="1" hidden="1">
      <c r="A475" s="243"/>
      <c r="B475" s="243"/>
      <c r="C475" s="243"/>
      <c r="D475" s="243"/>
      <c r="E475" s="243"/>
      <c r="F475" s="243"/>
      <c r="G475" s="243"/>
      <c r="H475" s="243"/>
      <c r="I475" s="243"/>
      <c r="J475" s="243"/>
      <c r="K475" s="243"/>
      <c r="L475" s="243"/>
      <c r="M475" s="243"/>
      <c r="N475" s="243"/>
      <c r="O475" s="243"/>
      <c r="P475" s="243"/>
      <c r="Q475" s="243"/>
      <c r="R475" s="243"/>
      <c r="S475" s="243"/>
      <c r="T475" s="243"/>
      <c r="U475" s="243"/>
      <c r="V475" s="243"/>
      <c r="W475" s="243"/>
      <c r="X475" s="243"/>
      <c r="Y475" s="243"/>
      <c r="Z475" s="243"/>
      <c r="AA475" s="243"/>
      <c r="AB475" s="243"/>
      <c r="AC475" s="243"/>
      <c r="AD475" s="243"/>
      <c r="AE475" s="243"/>
      <c r="AF475" s="243"/>
      <c r="AG475" s="243"/>
      <c r="AH475" s="243"/>
      <c r="AI475" s="243"/>
      <c r="AJ475" s="243"/>
      <c r="AK475" s="243"/>
      <c r="AL475" s="243"/>
      <c r="AM475" s="243"/>
      <c r="AN475" s="243"/>
      <c r="AO475" s="243"/>
      <c r="AP475" s="243"/>
      <c r="AQ475" s="243"/>
      <c r="AR475" s="243"/>
      <c r="AS475" s="243"/>
      <c r="AT475" s="243"/>
      <c r="AU475" s="243"/>
      <c r="AV475" s="243"/>
      <c r="AW475" s="243"/>
      <c r="AX475" s="243"/>
      <c r="AY475" s="243"/>
      <c r="AZ475" s="243"/>
      <c r="BA475" s="243"/>
      <c r="BB475" s="243"/>
      <c r="BC475" s="243"/>
      <c r="BD475" s="243"/>
      <c r="BE475" s="243"/>
      <c r="BF475" s="243"/>
      <c r="BG475" s="243"/>
      <c r="BH475" s="243"/>
      <c r="BI475" s="243"/>
      <c r="BJ475" s="243"/>
      <c r="BK475" s="243"/>
      <c r="BL475" s="243"/>
      <c r="BM475" s="243"/>
      <c r="BN475" s="243"/>
      <c r="BO475" s="243"/>
      <c r="BP475" s="243"/>
      <c r="BQ475" s="243"/>
      <c r="BR475" s="243"/>
      <c r="BS475" s="243"/>
      <c r="BT475" s="243"/>
      <c r="BU475" s="243"/>
      <c r="BV475" s="243"/>
      <c r="BW475" s="243"/>
      <c r="BX475" s="243"/>
      <c r="BY475" s="243"/>
      <c r="BZ475" s="243"/>
      <c r="CA475" s="243"/>
      <c r="CB475" s="243"/>
      <c r="CC475" s="243"/>
      <c r="CD475" s="243"/>
      <c r="CE475" s="243"/>
      <c r="CF475" s="243"/>
      <c r="CG475" s="243"/>
      <c r="CH475" s="243"/>
      <c r="CI475" s="243"/>
      <c r="CJ475" s="243"/>
      <c r="CK475" s="243"/>
      <c r="CL475" s="243"/>
    </row>
    <row r="476" spans="1:90" ht="17.25" customHeight="1" hidden="1">
      <c r="A476" s="243"/>
      <c r="B476" s="243"/>
      <c r="C476" s="243"/>
      <c r="D476" s="243"/>
      <c r="E476" s="243"/>
      <c r="F476" s="243"/>
      <c r="G476" s="243"/>
      <c r="H476" s="243"/>
      <c r="I476" s="243"/>
      <c r="J476" s="243"/>
      <c r="K476" s="243"/>
      <c r="L476" s="243"/>
      <c r="M476" s="243"/>
      <c r="N476" s="243"/>
      <c r="O476" s="243"/>
      <c r="P476" s="243"/>
      <c r="Q476" s="243"/>
      <c r="R476" s="243"/>
      <c r="S476" s="243"/>
      <c r="T476" s="243"/>
      <c r="U476" s="243"/>
      <c r="V476" s="243"/>
      <c r="W476" s="243"/>
      <c r="X476" s="243"/>
      <c r="Y476" s="243"/>
      <c r="Z476" s="243"/>
      <c r="AA476" s="243"/>
      <c r="AB476" s="243"/>
      <c r="AC476" s="243"/>
      <c r="AD476" s="243"/>
      <c r="AE476" s="243"/>
      <c r="AF476" s="243"/>
      <c r="AG476" s="243"/>
      <c r="AH476" s="243"/>
      <c r="AI476" s="243"/>
      <c r="AJ476" s="243"/>
      <c r="AK476" s="243"/>
      <c r="AL476" s="243"/>
      <c r="AM476" s="243"/>
      <c r="AN476" s="243"/>
      <c r="AO476" s="243"/>
      <c r="AP476" s="243"/>
      <c r="AQ476" s="243"/>
      <c r="AR476" s="243"/>
      <c r="AS476" s="243"/>
      <c r="AT476" s="243"/>
      <c r="AU476" s="243"/>
      <c r="AV476" s="243"/>
      <c r="AW476" s="243"/>
      <c r="AX476" s="243"/>
      <c r="AY476" s="243"/>
      <c r="AZ476" s="243"/>
      <c r="BA476" s="243"/>
      <c r="BB476" s="243"/>
      <c r="BC476" s="243"/>
      <c r="BD476" s="243"/>
      <c r="BE476" s="243"/>
      <c r="BF476" s="243"/>
      <c r="BG476" s="243"/>
      <c r="BH476" s="243"/>
      <c r="BI476" s="243"/>
      <c r="BJ476" s="243"/>
      <c r="BK476" s="243"/>
      <c r="BL476" s="243"/>
      <c r="BM476" s="243"/>
      <c r="BN476" s="243"/>
      <c r="BO476" s="243"/>
      <c r="BP476" s="243"/>
      <c r="BQ476" s="243"/>
      <c r="BR476" s="243"/>
      <c r="BS476" s="243"/>
      <c r="BT476" s="243"/>
      <c r="BU476" s="243"/>
      <c r="BV476" s="243"/>
      <c r="BW476" s="243"/>
      <c r="BX476" s="243"/>
      <c r="BY476" s="243"/>
      <c r="BZ476" s="243"/>
      <c r="CA476" s="243"/>
      <c r="CB476" s="243"/>
      <c r="CC476" s="243"/>
      <c r="CD476" s="243"/>
      <c r="CE476" s="243"/>
      <c r="CF476" s="243"/>
      <c r="CG476" s="243"/>
      <c r="CH476" s="243"/>
      <c r="CI476" s="243"/>
      <c r="CJ476" s="243"/>
      <c r="CK476" s="243"/>
      <c r="CL476" s="243"/>
    </row>
    <row r="477" spans="1:90" ht="17.25" customHeight="1" hidden="1">
      <c r="A477" s="243"/>
      <c r="B477" s="243"/>
      <c r="C477" s="243"/>
      <c r="D477" s="243"/>
      <c r="E477" s="243"/>
      <c r="F477" s="243"/>
      <c r="G477" s="243"/>
      <c r="H477" s="243"/>
      <c r="I477" s="243"/>
      <c r="J477" s="243"/>
      <c r="K477" s="243"/>
      <c r="L477" s="243"/>
      <c r="M477" s="243"/>
      <c r="N477" s="243"/>
      <c r="O477" s="243"/>
      <c r="P477" s="243"/>
      <c r="Q477" s="243"/>
      <c r="R477" s="243"/>
      <c r="S477" s="243"/>
      <c r="T477" s="243"/>
      <c r="U477" s="243"/>
      <c r="V477" s="243"/>
      <c r="W477" s="243"/>
      <c r="X477" s="243"/>
      <c r="Y477" s="243"/>
      <c r="Z477" s="243"/>
      <c r="AA477" s="243"/>
      <c r="AB477" s="243"/>
      <c r="AC477" s="243"/>
      <c r="AD477" s="243"/>
      <c r="AE477" s="243"/>
      <c r="AF477" s="243"/>
      <c r="AG477" s="243"/>
      <c r="AH477" s="243"/>
      <c r="AI477" s="243"/>
      <c r="AJ477" s="243"/>
      <c r="AK477" s="243"/>
      <c r="AL477" s="243"/>
      <c r="AM477" s="243"/>
      <c r="AN477" s="243"/>
      <c r="AO477" s="243"/>
      <c r="AP477" s="243"/>
      <c r="AQ477" s="243"/>
      <c r="AR477" s="243"/>
      <c r="AS477" s="243"/>
      <c r="AT477" s="243"/>
      <c r="AU477" s="243"/>
      <c r="AV477" s="243"/>
      <c r="AW477" s="243"/>
      <c r="AX477" s="243"/>
      <c r="AY477" s="243"/>
      <c r="AZ477" s="243"/>
      <c r="BA477" s="243"/>
      <c r="BB477" s="243"/>
      <c r="BC477" s="243"/>
      <c r="BD477" s="243"/>
      <c r="BE477" s="243"/>
      <c r="BF477" s="243"/>
      <c r="BG477" s="243"/>
      <c r="BH477" s="243"/>
      <c r="BI477" s="243"/>
      <c r="BJ477" s="243"/>
      <c r="BK477" s="243"/>
      <c r="BL477" s="243"/>
      <c r="BM477" s="243"/>
      <c r="BN477" s="243"/>
      <c r="BO477" s="243"/>
      <c r="BP477" s="243"/>
      <c r="BQ477" s="243"/>
      <c r="BR477" s="243"/>
      <c r="BS477" s="243"/>
      <c r="BT477" s="243"/>
      <c r="BU477" s="243"/>
      <c r="BV477" s="243"/>
      <c r="BW477" s="243"/>
      <c r="BX477" s="243"/>
      <c r="BY477" s="243"/>
      <c r="BZ477" s="243"/>
      <c r="CA477" s="243"/>
      <c r="CB477" s="243"/>
      <c r="CC477" s="243"/>
      <c r="CD477" s="243"/>
      <c r="CE477" s="243"/>
      <c r="CF477" s="243"/>
      <c r="CG477" s="243"/>
      <c r="CH477" s="243"/>
      <c r="CI477" s="243"/>
      <c r="CJ477" s="243"/>
      <c r="CK477" s="243"/>
      <c r="CL477" s="243"/>
    </row>
    <row r="478" spans="1:90" ht="17.25" customHeight="1" hidden="1">
      <c r="A478" s="243"/>
      <c r="B478" s="243"/>
      <c r="C478" s="243"/>
      <c r="D478" s="243"/>
      <c r="E478" s="243"/>
      <c r="F478" s="243"/>
      <c r="G478" s="243"/>
      <c r="H478" s="243"/>
      <c r="I478" s="243"/>
      <c r="J478" s="243"/>
      <c r="K478" s="243"/>
      <c r="L478" s="243"/>
      <c r="M478" s="243"/>
      <c r="N478" s="243"/>
      <c r="O478" s="243"/>
      <c r="P478" s="243"/>
      <c r="Q478" s="243"/>
      <c r="R478" s="243"/>
      <c r="S478" s="243"/>
      <c r="T478" s="243"/>
      <c r="U478" s="243"/>
      <c r="V478" s="243"/>
      <c r="W478" s="243"/>
      <c r="X478" s="243"/>
      <c r="Y478" s="243"/>
      <c r="Z478" s="243"/>
      <c r="AA478" s="243"/>
      <c r="AB478" s="243"/>
      <c r="AC478" s="243"/>
      <c r="AD478" s="243"/>
      <c r="AE478" s="243"/>
      <c r="AF478" s="243"/>
      <c r="AG478" s="243"/>
      <c r="AH478" s="243"/>
      <c r="AI478" s="243"/>
      <c r="AJ478" s="243"/>
      <c r="AK478" s="243"/>
      <c r="AL478" s="243"/>
      <c r="AM478" s="243"/>
      <c r="AN478" s="243"/>
      <c r="AO478" s="243"/>
      <c r="AP478" s="243"/>
      <c r="AQ478" s="243"/>
      <c r="AR478" s="243"/>
      <c r="AS478" s="243"/>
      <c r="AT478" s="243"/>
      <c r="AU478" s="243"/>
      <c r="AV478" s="243"/>
      <c r="AW478" s="243"/>
      <c r="AX478" s="243"/>
      <c r="AY478" s="243"/>
      <c r="AZ478" s="243"/>
      <c r="BA478" s="243"/>
      <c r="BB478" s="243"/>
      <c r="BC478" s="243"/>
      <c r="BD478" s="243"/>
      <c r="BE478" s="243"/>
      <c r="BF478" s="243"/>
      <c r="BG478" s="243"/>
      <c r="BH478" s="243"/>
      <c r="BI478" s="243"/>
      <c r="BJ478" s="243"/>
      <c r="BK478" s="243"/>
      <c r="BL478" s="243"/>
      <c r="BM478" s="243"/>
      <c r="BN478" s="243"/>
      <c r="BO478" s="243"/>
      <c r="BP478" s="243"/>
      <c r="BQ478" s="243"/>
      <c r="BR478" s="243"/>
      <c r="BS478" s="243"/>
      <c r="BT478" s="243"/>
      <c r="BU478" s="243"/>
      <c r="BV478" s="243"/>
      <c r="BW478" s="243"/>
      <c r="BX478" s="243"/>
      <c r="BY478" s="243"/>
      <c r="BZ478" s="243"/>
      <c r="CA478" s="243"/>
      <c r="CB478" s="243"/>
      <c r="CC478" s="243"/>
      <c r="CD478" s="243"/>
      <c r="CE478" s="243"/>
      <c r="CF478" s="243"/>
      <c r="CG478" s="243"/>
      <c r="CH478" s="243"/>
      <c r="CI478" s="243"/>
      <c r="CJ478" s="243"/>
      <c r="CK478" s="243"/>
      <c r="CL478" s="243"/>
    </row>
    <row r="479" spans="1:90" ht="17.25" customHeight="1" hidden="1">
      <c r="A479" s="243"/>
      <c r="B479" s="243"/>
      <c r="C479" s="243"/>
      <c r="D479" s="243"/>
      <c r="E479" s="243"/>
      <c r="F479" s="243"/>
      <c r="G479" s="243"/>
      <c r="H479" s="243"/>
      <c r="I479" s="243"/>
      <c r="J479" s="243"/>
      <c r="K479" s="243"/>
      <c r="L479" s="243"/>
      <c r="M479" s="243"/>
      <c r="N479" s="243"/>
      <c r="O479" s="243"/>
      <c r="P479" s="243"/>
      <c r="Q479" s="243"/>
      <c r="R479" s="243"/>
      <c r="S479" s="243"/>
      <c r="T479" s="243"/>
      <c r="U479" s="243"/>
      <c r="V479" s="243"/>
      <c r="W479" s="243"/>
      <c r="X479" s="243"/>
      <c r="Y479" s="243"/>
      <c r="Z479" s="243"/>
      <c r="AA479" s="243"/>
      <c r="AB479" s="243"/>
      <c r="AC479" s="243"/>
      <c r="AD479" s="243"/>
      <c r="AE479" s="243"/>
      <c r="AF479" s="243"/>
      <c r="AG479" s="243"/>
      <c r="AH479" s="243"/>
      <c r="AI479" s="243"/>
      <c r="AJ479" s="243"/>
      <c r="AK479" s="243"/>
      <c r="AL479" s="243"/>
      <c r="AM479" s="243"/>
      <c r="AN479" s="243"/>
      <c r="AO479" s="243"/>
      <c r="AP479" s="243"/>
      <c r="AQ479" s="243"/>
      <c r="AR479" s="243"/>
      <c r="AS479" s="243"/>
      <c r="AT479" s="243"/>
      <c r="AU479" s="243"/>
      <c r="AV479" s="243"/>
      <c r="AW479" s="243"/>
      <c r="AX479" s="243"/>
      <c r="AY479" s="243"/>
      <c r="AZ479" s="243"/>
      <c r="BA479" s="243"/>
      <c r="BB479" s="243"/>
      <c r="BC479" s="243"/>
      <c r="BD479" s="243"/>
      <c r="BE479" s="243"/>
      <c r="BF479" s="243"/>
      <c r="BG479" s="243"/>
      <c r="BH479" s="243"/>
      <c r="BI479" s="243"/>
      <c r="BJ479" s="243"/>
      <c r="BK479" s="243"/>
      <c r="BL479" s="243"/>
      <c r="BM479" s="243"/>
      <c r="BN479" s="243"/>
      <c r="BO479" s="243"/>
      <c r="BP479" s="243"/>
      <c r="BQ479" s="243"/>
      <c r="BR479" s="243"/>
      <c r="BS479" s="243"/>
      <c r="BT479" s="243"/>
      <c r="BU479" s="243"/>
      <c r="BV479" s="243"/>
      <c r="BW479" s="243"/>
      <c r="BX479" s="243"/>
      <c r="BY479" s="243"/>
      <c r="BZ479" s="243"/>
      <c r="CA479" s="243"/>
      <c r="CB479" s="243"/>
      <c r="CC479" s="243"/>
      <c r="CD479" s="243"/>
      <c r="CE479" s="243"/>
      <c r="CF479" s="243"/>
      <c r="CG479" s="243"/>
      <c r="CH479" s="243"/>
      <c r="CI479" s="243"/>
      <c r="CJ479" s="243"/>
      <c r="CK479" s="243"/>
      <c r="CL479" s="243"/>
    </row>
    <row r="480" spans="1:90" ht="17.25" customHeight="1" hidden="1">
      <c r="A480" s="243"/>
      <c r="B480" s="243"/>
      <c r="C480" s="243"/>
      <c r="D480" s="243"/>
      <c r="E480" s="243"/>
      <c r="F480" s="243"/>
      <c r="G480" s="243"/>
      <c r="H480" s="243"/>
      <c r="I480" s="243"/>
      <c r="J480" s="243"/>
      <c r="K480" s="243"/>
      <c r="L480" s="243"/>
      <c r="M480" s="243"/>
      <c r="N480" s="243"/>
      <c r="O480" s="243"/>
      <c r="P480" s="243"/>
      <c r="Q480" s="243"/>
      <c r="R480" s="243"/>
      <c r="S480" s="243"/>
      <c r="T480" s="243"/>
      <c r="U480" s="243"/>
      <c r="V480" s="243"/>
      <c r="W480" s="243"/>
      <c r="X480" s="243"/>
      <c r="Y480" s="243"/>
      <c r="Z480" s="243"/>
      <c r="AA480" s="243"/>
      <c r="AB480" s="243"/>
      <c r="AC480" s="243"/>
      <c r="AD480" s="243"/>
      <c r="AE480" s="243"/>
      <c r="AF480" s="243"/>
      <c r="AG480" s="243"/>
      <c r="AH480" s="243"/>
      <c r="AI480" s="243"/>
      <c r="AJ480" s="243"/>
      <c r="AK480" s="243"/>
      <c r="AL480" s="243"/>
      <c r="AM480" s="243"/>
      <c r="AN480" s="243"/>
      <c r="AO480" s="243"/>
      <c r="AP480" s="243"/>
      <c r="AQ480" s="243"/>
      <c r="AR480" s="243"/>
      <c r="AS480" s="243"/>
      <c r="AT480" s="243"/>
      <c r="AU480" s="243"/>
      <c r="AV480" s="243"/>
      <c r="AW480" s="243"/>
      <c r="AX480" s="243"/>
      <c r="AY480" s="243"/>
      <c r="AZ480" s="243"/>
      <c r="BA480" s="243"/>
      <c r="BB480" s="243"/>
      <c r="BC480" s="243"/>
      <c r="BD480" s="243"/>
      <c r="BE480" s="243"/>
      <c r="BF480" s="243"/>
      <c r="BG480" s="243"/>
      <c r="BH480" s="243"/>
      <c r="BI480" s="243"/>
      <c r="BJ480" s="243"/>
      <c r="BK480" s="243"/>
      <c r="BL480" s="243"/>
      <c r="BM480" s="243"/>
      <c r="BN480" s="243"/>
      <c r="BO480" s="243"/>
      <c r="BP480" s="243"/>
      <c r="BQ480" s="243"/>
      <c r="BR480" s="243"/>
      <c r="BS480" s="243"/>
      <c r="BT480" s="243"/>
      <c r="BU480" s="243"/>
      <c r="BV480" s="243"/>
      <c r="BW480" s="243"/>
      <c r="BX480" s="243"/>
      <c r="BY480" s="243"/>
      <c r="BZ480" s="243"/>
      <c r="CA480" s="243"/>
      <c r="CB480" s="243"/>
      <c r="CC480" s="243"/>
      <c r="CD480" s="243"/>
      <c r="CE480" s="243"/>
      <c r="CF480" s="243"/>
      <c r="CG480" s="243"/>
      <c r="CH480" s="243"/>
      <c r="CI480" s="243"/>
      <c r="CJ480" s="243"/>
      <c r="CK480" s="243"/>
      <c r="CL480" s="243"/>
    </row>
    <row r="481" spans="1:90" ht="17.25" customHeight="1" hidden="1">
      <c r="A481" s="243"/>
      <c r="B481" s="243"/>
      <c r="C481" s="243"/>
      <c r="D481" s="243"/>
      <c r="E481" s="243"/>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243"/>
      <c r="AY481" s="243"/>
      <c r="AZ481" s="243"/>
      <c r="BA481" s="243"/>
      <c r="BB481" s="243"/>
      <c r="BC481" s="243"/>
      <c r="BD481" s="243"/>
      <c r="BE481" s="243"/>
      <c r="BF481" s="243"/>
      <c r="BG481" s="243"/>
      <c r="BH481" s="243"/>
      <c r="BI481" s="243"/>
      <c r="BJ481" s="243"/>
      <c r="BK481" s="243"/>
      <c r="BL481" s="243"/>
      <c r="BM481" s="243"/>
      <c r="BN481" s="243"/>
      <c r="BO481" s="243"/>
      <c r="BP481" s="243"/>
      <c r="BQ481" s="243"/>
      <c r="BR481" s="243"/>
      <c r="BS481" s="243"/>
      <c r="BT481" s="243"/>
      <c r="BU481" s="243"/>
      <c r="BV481" s="243"/>
      <c r="BW481" s="243"/>
      <c r="BX481" s="243"/>
      <c r="BY481" s="243"/>
      <c r="BZ481" s="243"/>
      <c r="CA481" s="243"/>
      <c r="CB481" s="243"/>
      <c r="CC481" s="243"/>
      <c r="CD481" s="243"/>
      <c r="CE481" s="243"/>
      <c r="CF481" s="243"/>
      <c r="CG481" s="243"/>
      <c r="CH481" s="243"/>
      <c r="CI481" s="243"/>
      <c r="CJ481" s="243"/>
      <c r="CK481" s="243"/>
      <c r="CL481" s="243"/>
    </row>
    <row r="482" spans="1:90" ht="17.25" customHeight="1" hidden="1">
      <c r="A482" s="243"/>
      <c r="B482" s="243"/>
      <c r="C482" s="243"/>
      <c r="D482" s="243"/>
      <c r="E482" s="243"/>
      <c r="F482" s="243"/>
      <c r="G482" s="243"/>
      <c r="H482" s="243"/>
      <c r="I482" s="243"/>
      <c r="J482" s="243"/>
      <c r="K482" s="243"/>
      <c r="L482" s="243"/>
      <c r="M482" s="243"/>
      <c r="N482" s="243"/>
      <c r="O482" s="243"/>
      <c r="P482" s="243"/>
      <c r="Q482" s="243"/>
      <c r="R482" s="243"/>
      <c r="S482" s="243"/>
      <c r="T482" s="243"/>
      <c r="U482" s="243"/>
      <c r="V482" s="243"/>
      <c r="W482" s="243"/>
      <c r="X482" s="243"/>
      <c r="Y482" s="243"/>
      <c r="Z482" s="243"/>
      <c r="AA482" s="243"/>
      <c r="AB482" s="243"/>
      <c r="AC482" s="243"/>
      <c r="AD482" s="243"/>
      <c r="AE482" s="243"/>
      <c r="AF482" s="243"/>
      <c r="AG482" s="243"/>
      <c r="AH482" s="243"/>
      <c r="AI482" s="243"/>
      <c r="AJ482" s="243"/>
      <c r="AK482" s="243"/>
      <c r="AL482" s="243"/>
      <c r="AM482" s="243"/>
      <c r="AN482" s="243"/>
      <c r="AO482" s="243"/>
      <c r="AP482" s="243"/>
      <c r="AQ482" s="243"/>
      <c r="AR482" s="243"/>
      <c r="AS482" s="243"/>
      <c r="AT482" s="243"/>
      <c r="AU482" s="243"/>
      <c r="AV482" s="243"/>
      <c r="AW482" s="243"/>
      <c r="AX482" s="243"/>
      <c r="AY482" s="243"/>
      <c r="AZ482" s="243"/>
      <c r="BA482" s="243"/>
      <c r="BB482" s="243"/>
      <c r="BC482" s="243"/>
      <c r="BD482" s="243"/>
      <c r="BE482" s="243"/>
      <c r="BF482" s="243"/>
      <c r="BG482" s="243"/>
      <c r="BH482" s="243"/>
      <c r="BI482" s="243"/>
      <c r="BJ482" s="243"/>
      <c r="BK482" s="243"/>
      <c r="BL482" s="243"/>
      <c r="BM482" s="243"/>
      <c r="BN482" s="243"/>
      <c r="BO482" s="243"/>
      <c r="BP482" s="243"/>
      <c r="BQ482" s="243"/>
      <c r="BR482" s="243"/>
      <c r="BS482" s="243"/>
      <c r="BT482" s="243"/>
      <c r="BU482" s="243"/>
      <c r="BV482" s="243"/>
      <c r="BW482" s="243"/>
      <c r="BX482" s="243"/>
      <c r="BY482" s="243"/>
      <c r="BZ482" s="243"/>
      <c r="CA482" s="243"/>
      <c r="CB482" s="243"/>
      <c r="CC482" s="243"/>
      <c r="CD482" s="243"/>
      <c r="CE482" s="243"/>
      <c r="CF482" s="243"/>
      <c r="CG482" s="243"/>
      <c r="CH482" s="243"/>
      <c r="CI482" s="243"/>
      <c r="CJ482" s="243"/>
      <c r="CK482" s="243"/>
      <c r="CL482" s="243"/>
    </row>
    <row r="483" spans="1:90" ht="17.25" customHeight="1" hidden="1">
      <c r="A483" s="243"/>
      <c r="B483" s="243"/>
      <c r="C483" s="243"/>
      <c r="D483" s="243"/>
      <c r="E483" s="243"/>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c r="AE483" s="243"/>
      <c r="AF483" s="243"/>
      <c r="AG483" s="243"/>
      <c r="AH483" s="243"/>
      <c r="AI483" s="243"/>
      <c r="AJ483" s="243"/>
      <c r="AK483" s="243"/>
      <c r="AL483" s="243"/>
      <c r="AM483" s="243"/>
      <c r="AN483" s="243"/>
      <c r="AO483" s="243"/>
      <c r="AP483" s="243"/>
      <c r="AQ483" s="243"/>
      <c r="AR483" s="243"/>
      <c r="AS483" s="243"/>
      <c r="AT483" s="243"/>
      <c r="AU483" s="243"/>
      <c r="AV483" s="243"/>
      <c r="AW483" s="243"/>
      <c r="AX483" s="243"/>
      <c r="AY483" s="243"/>
      <c r="AZ483" s="243"/>
      <c r="BA483" s="243"/>
      <c r="BB483" s="243"/>
      <c r="BC483" s="243"/>
      <c r="BD483" s="243"/>
      <c r="BE483" s="243"/>
      <c r="BF483" s="243"/>
      <c r="BG483" s="243"/>
      <c r="BH483" s="243"/>
      <c r="BI483" s="243"/>
      <c r="BJ483" s="243"/>
      <c r="BK483" s="243"/>
      <c r="BL483" s="243"/>
      <c r="BM483" s="243"/>
      <c r="BN483" s="243"/>
      <c r="BO483" s="243"/>
      <c r="BP483" s="243"/>
      <c r="BQ483" s="243"/>
      <c r="BR483" s="243"/>
      <c r="BS483" s="243"/>
      <c r="BT483" s="243"/>
      <c r="BU483" s="243"/>
      <c r="BV483" s="243"/>
      <c r="BW483" s="243"/>
      <c r="BX483" s="243"/>
      <c r="BY483" s="243"/>
      <c r="BZ483" s="243"/>
      <c r="CA483" s="243"/>
      <c r="CB483" s="243"/>
      <c r="CC483" s="243"/>
      <c r="CD483" s="243"/>
      <c r="CE483" s="243"/>
      <c r="CF483" s="243"/>
      <c r="CG483" s="243"/>
      <c r="CH483" s="243"/>
      <c r="CI483" s="243"/>
      <c r="CJ483" s="243"/>
      <c r="CK483" s="243"/>
      <c r="CL483" s="243"/>
    </row>
    <row r="484" spans="1:90" ht="17.25" customHeight="1" hidden="1">
      <c r="A484" s="243"/>
      <c r="B484" s="243"/>
      <c r="C484" s="243"/>
      <c r="D484" s="243"/>
      <c r="E484" s="243"/>
      <c r="F484" s="243"/>
      <c r="G484" s="243"/>
      <c r="H484" s="243"/>
      <c r="I484" s="243"/>
      <c r="J484" s="243"/>
      <c r="K484" s="243"/>
      <c r="L484" s="243"/>
      <c r="M484" s="243"/>
      <c r="N484" s="243"/>
      <c r="O484" s="243"/>
      <c r="P484" s="243"/>
      <c r="Q484" s="243"/>
      <c r="R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3"/>
      <c r="AY484" s="243"/>
      <c r="AZ484" s="243"/>
      <c r="BA484" s="243"/>
      <c r="BB484" s="243"/>
      <c r="BC484" s="243"/>
      <c r="BD484" s="243"/>
      <c r="BE484" s="243"/>
      <c r="BF484" s="243"/>
      <c r="BG484" s="243"/>
      <c r="BH484" s="243"/>
      <c r="BI484" s="243"/>
      <c r="BJ484" s="243"/>
      <c r="BK484" s="243"/>
      <c r="BL484" s="243"/>
      <c r="BM484" s="243"/>
      <c r="BN484" s="243"/>
      <c r="BO484" s="243"/>
      <c r="BP484" s="243"/>
      <c r="BQ484" s="243"/>
      <c r="BR484" s="243"/>
      <c r="BS484" s="243"/>
      <c r="BT484" s="243"/>
      <c r="BU484" s="243"/>
      <c r="BV484" s="243"/>
      <c r="BW484" s="243"/>
      <c r="BX484" s="243"/>
      <c r="BY484" s="243"/>
      <c r="BZ484" s="243"/>
      <c r="CA484" s="243"/>
      <c r="CB484" s="243"/>
      <c r="CC484" s="243"/>
      <c r="CD484" s="243"/>
      <c r="CE484" s="243"/>
      <c r="CF484" s="243"/>
      <c r="CG484" s="243"/>
      <c r="CH484" s="243"/>
      <c r="CI484" s="243"/>
      <c r="CJ484" s="243"/>
      <c r="CK484" s="243"/>
      <c r="CL484" s="243"/>
    </row>
    <row r="485" spans="1:90" ht="17.25" customHeight="1" hidden="1">
      <c r="A485" s="243"/>
      <c r="B485" s="243"/>
      <c r="C485" s="243"/>
      <c r="D485" s="243"/>
      <c r="E485" s="243"/>
      <c r="F485" s="243"/>
      <c r="G485" s="243"/>
      <c r="H485" s="243"/>
      <c r="I485" s="243"/>
      <c r="J485" s="243"/>
      <c r="K485" s="243"/>
      <c r="L485" s="243"/>
      <c r="M485" s="243"/>
      <c r="N485" s="243"/>
      <c r="O485" s="243"/>
      <c r="P485" s="243"/>
      <c r="Q485" s="243"/>
      <c r="R485" s="243"/>
      <c r="V485" s="243"/>
      <c r="W485" s="243"/>
      <c r="X485" s="243"/>
      <c r="Y485" s="243"/>
      <c r="Z485" s="243"/>
      <c r="AA485" s="243"/>
      <c r="AB485" s="243"/>
      <c r="AC485" s="243"/>
      <c r="AD485" s="243"/>
      <c r="AE485" s="243"/>
      <c r="AF485" s="243"/>
      <c r="AG485" s="243"/>
      <c r="AH485" s="243"/>
      <c r="AI485" s="243"/>
      <c r="AJ485" s="243"/>
      <c r="AK485" s="243"/>
      <c r="AL485" s="243"/>
      <c r="AM485" s="243"/>
      <c r="AN485" s="243"/>
      <c r="AO485" s="243"/>
      <c r="AP485" s="243"/>
      <c r="AQ485" s="243"/>
      <c r="AR485" s="243"/>
      <c r="AS485" s="243"/>
      <c r="AT485" s="243"/>
      <c r="AU485" s="243"/>
      <c r="AV485" s="243"/>
      <c r="AW485" s="243"/>
      <c r="AX485" s="243"/>
      <c r="AY485" s="243"/>
      <c r="AZ485" s="243"/>
      <c r="BA485" s="243"/>
      <c r="BB485" s="243"/>
      <c r="BC485" s="243"/>
      <c r="BD485" s="243"/>
      <c r="BE485" s="243"/>
      <c r="BF485" s="243"/>
      <c r="BG485" s="243"/>
      <c r="BH485" s="243"/>
      <c r="BI485" s="243"/>
      <c r="BJ485" s="243"/>
      <c r="BK485" s="243"/>
      <c r="BL485" s="243"/>
      <c r="BM485" s="243"/>
      <c r="BN485" s="243"/>
      <c r="BO485" s="243"/>
      <c r="BP485" s="243"/>
      <c r="BQ485" s="243"/>
      <c r="BR485" s="243"/>
      <c r="BS485" s="243"/>
      <c r="BT485" s="243"/>
      <c r="BU485" s="243"/>
      <c r="BV485" s="243"/>
      <c r="BW485" s="243"/>
      <c r="BX485" s="243"/>
      <c r="BY485" s="243"/>
      <c r="BZ485" s="243"/>
      <c r="CA485" s="243"/>
      <c r="CB485" s="243"/>
      <c r="CC485" s="243"/>
      <c r="CD485" s="243"/>
      <c r="CE485" s="243"/>
      <c r="CF485" s="243"/>
      <c r="CG485" s="243"/>
      <c r="CH485" s="243"/>
      <c r="CI485" s="243"/>
      <c r="CJ485" s="243"/>
      <c r="CK485" s="243"/>
      <c r="CL485" s="243"/>
    </row>
    <row r="486" spans="1:90" ht="17.25" customHeight="1" hidden="1">
      <c r="A486" s="243"/>
      <c r="B486" s="243"/>
      <c r="C486" s="243"/>
      <c r="D486" s="243"/>
      <c r="E486" s="243"/>
      <c r="F486" s="243"/>
      <c r="G486" s="243"/>
      <c r="H486" s="243"/>
      <c r="I486" s="243"/>
      <c r="J486" s="243"/>
      <c r="K486" s="243"/>
      <c r="L486" s="243"/>
      <c r="M486" s="243"/>
      <c r="N486" s="243"/>
      <c r="O486" s="243"/>
      <c r="P486" s="243"/>
      <c r="Q486" s="243"/>
      <c r="R486" s="243"/>
      <c r="V486" s="243"/>
      <c r="W486" s="243"/>
      <c r="X486" s="243"/>
      <c r="Y486" s="243"/>
      <c r="Z486" s="243"/>
      <c r="AA486" s="243"/>
      <c r="AB486" s="243"/>
      <c r="AC486" s="243"/>
      <c r="AD486" s="243"/>
      <c r="AE486" s="243"/>
      <c r="AF486" s="243"/>
      <c r="AG486" s="243"/>
      <c r="AH486" s="243"/>
      <c r="AI486" s="243"/>
      <c r="AJ486" s="243"/>
      <c r="AK486" s="243"/>
      <c r="AL486" s="243"/>
      <c r="AM486" s="243"/>
      <c r="AN486" s="243"/>
      <c r="AO486" s="243"/>
      <c r="AP486" s="243"/>
      <c r="AQ486" s="243"/>
      <c r="AR486" s="243"/>
      <c r="AS486" s="243"/>
      <c r="AT486" s="243"/>
      <c r="AU486" s="243"/>
      <c r="AV486" s="243"/>
      <c r="AW486" s="243"/>
      <c r="AX486" s="243"/>
      <c r="AY486" s="243"/>
      <c r="AZ486" s="243"/>
      <c r="BA486" s="243"/>
      <c r="BB486" s="243"/>
      <c r="BC486" s="243"/>
      <c r="BD486" s="243"/>
      <c r="BE486" s="243"/>
      <c r="BF486" s="243"/>
      <c r="BG486" s="243"/>
      <c r="BH486" s="243"/>
      <c r="BI486" s="243"/>
      <c r="BJ486" s="243"/>
      <c r="BK486" s="243"/>
      <c r="BL486" s="243"/>
      <c r="BM486" s="243"/>
      <c r="BN486" s="243"/>
      <c r="BO486" s="243"/>
      <c r="BP486" s="243"/>
      <c r="BQ486" s="243"/>
      <c r="BR486" s="243"/>
      <c r="BS486" s="243"/>
      <c r="BT486" s="243"/>
      <c r="BU486" s="243"/>
      <c r="BV486" s="243"/>
      <c r="BW486" s="243"/>
      <c r="BX486" s="243"/>
      <c r="BY486" s="243"/>
      <c r="BZ486" s="243"/>
      <c r="CA486" s="243"/>
      <c r="CB486" s="243"/>
      <c r="CC486" s="243"/>
      <c r="CD486" s="243"/>
      <c r="CE486" s="243"/>
      <c r="CF486" s="243"/>
      <c r="CG486" s="243"/>
      <c r="CH486" s="243"/>
      <c r="CI486" s="243"/>
      <c r="CJ486" s="243"/>
      <c r="CK486" s="243"/>
      <c r="CL486" s="243"/>
    </row>
    <row r="487" spans="1:90" ht="17.25" customHeight="1" hidden="1">
      <c r="A487" s="243"/>
      <c r="B487" s="243"/>
      <c r="C487" s="243"/>
      <c r="D487" s="243"/>
      <c r="E487" s="243"/>
      <c r="F487" s="243"/>
      <c r="G487" s="243"/>
      <c r="H487" s="243"/>
      <c r="I487" s="243"/>
      <c r="J487" s="243"/>
      <c r="K487" s="243"/>
      <c r="L487" s="243"/>
      <c r="M487" s="243"/>
      <c r="N487" s="243"/>
      <c r="O487" s="243"/>
      <c r="P487" s="243"/>
      <c r="Q487" s="243"/>
      <c r="R487" s="243"/>
      <c r="V487" s="243"/>
      <c r="W487" s="243"/>
      <c r="X487" s="243"/>
      <c r="Y487" s="243"/>
      <c r="Z487" s="243"/>
      <c r="AA487" s="243"/>
      <c r="AB487" s="243"/>
      <c r="AC487" s="243"/>
      <c r="AD487" s="243"/>
      <c r="AE487" s="243"/>
      <c r="AF487" s="243"/>
      <c r="AG487" s="243"/>
      <c r="AH487" s="243"/>
      <c r="AI487" s="243"/>
      <c r="AJ487" s="243"/>
      <c r="AK487" s="243"/>
      <c r="AL487" s="243"/>
      <c r="AM487" s="243"/>
      <c r="AN487" s="243"/>
      <c r="AO487" s="243"/>
      <c r="AP487" s="243"/>
      <c r="AQ487" s="243"/>
      <c r="AR487" s="243"/>
      <c r="AS487" s="243"/>
      <c r="AT487" s="243"/>
      <c r="AU487" s="243"/>
      <c r="AV487" s="243"/>
      <c r="AW487" s="243"/>
      <c r="AX487" s="243"/>
      <c r="AY487" s="243"/>
      <c r="AZ487" s="243"/>
      <c r="BA487" s="243"/>
      <c r="BB487" s="243"/>
      <c r="BC487" s="243"/>
      <c r="BD487" s="243"/>
      <c r="BE487" s="243"/>
      <c r="BF487" s="243"/>
      <c r="BG487" s="243"/>
      <c r="BH487" s="243"/>
      <c r="BI487" s="243"/>
      <c r="BJ487" s="243"/>
      <c r="BK487" s="243"/>
      <c r="BL487" s="243"/>
      <c r="BM487" s="243"/>
      <c r="BN487" s="243"/>
      <c r="BO487" s="243"/>
      <c r="BP487" s="243"/>
      <c r="BQ487" s="243"/>
      <c r="BR487" s="243"/>
      <c r="BS487" s="243"/>
      <c r="BT487" s="243"/>
      <c r="BU487" s="243"/>
      <c r="BV487" s="243"/>
      <c r="BW487" s="243"/>
      <c r="BX487" s="243"/>
      <c r="BY487" s="243"/>
      <c r="BZ487" s="243"/>
      <c r="CA487" s="243"/>
      <c r="CB487" s="243"/>
      <c r="CC487" s="243"/>
      <c r="CD487" s="243"/>
      <c r="CE487" s="243"/>
      <c r="CF487" s="243"/>
      <c r="CG487" s="243"/>
      <c r="CH487" s="243"/>
      <c r="CI487" s="243"/>
      <c r="CJ487" s="243"/>
      <c r="CK487" s="243"/>
      <c r="CL487" s="243"/>
    </row>
    <row r="488" spans="1:90" ht="17.25" customHeight="1" hidden="1">
      <c r="A488" s="243"/>
      <c r="B488" s="243"/>
      <c r="C488" s="243"/>
      <c r="D488" s="243"/>
      <c r="E488" s="243"/>
      <c r="F488" s="243"/>
      <c r="G488" s="243"/>
      <c r="H488" s="243"/>
      <c r="I488" s="243"/>
      <c r="J488" s="243"/>
      <c r="K488" s="243"/>
      <c r="L488" s="243"/>
      <c r="M488" s="243"/>
      <c r="N488" s="243"/>
      <c r="O488" s="243"/>
      <c r="P488" s="243"/>
      <c r="Q488" s="243"/>
      <c r="R488" s="243"/>
      <c r="V488" s="243"/>
      <c r="W488" s="243"/>
      <c r="X488" s="243"/>
      <c r="Y488" s="243"/>
      <c r="Z488" s="243"/>
      <c r="AA488" s="243"/>
      <c r="AB488" s="243"/>
      <c r="AC488" s="243"/>
      <c r="AD488" s="243"/>
      <c r="AE488" s="243"/>
      <c r="AF488" s="243"/>
      <c r="AG488" s="243"/>
      <c r="AH488" s="243"/>
      <c r="AI488" s="243"/>
      <c r="AJ488" s="243"/>
      <c r="AK488" s="243"/>
      <c r="AL488" s="243"/>
      <c r="AM488" s="243"/>
      <c r="AN488" s="243"/>
      <c r="AO488" s="243"/>
      <c r="AP488" s="243"/>
      <c r="AQ488" s="243"/>
      <c r="AR488" s="243"/>
      <c r="AS488" s="243"/>
      <c r="AT488" s="243"/>
      <c r="AU488" s="243"/>
      <c r="AV488" s="243"/>
      <c r="AW488" s="243"/>
      <c r="AX488" s="243"/>
      <c r="AY488" s="243"/>
      <c r="AZ488" s="243"/>
      <c r="BA488" s="243"/>
      <c r="BB488" s="243"/>
      <c r="BC488" s="243"/>
      <c r="BD488" s="243"/>
      <c r="BE488" s="243"/>
      <c r="BF488" s="243"/>
      <c r="BG488" s="243"/>
      <c r="BH488" s="243"/>
      <c r="BI488" s="243"/>
      <c r="BJ488" s="243"/>
      <c r="BK488" s="243"/>
      <c r="BL488" s="243"/>
      <c r="BM488" s="243"/>
      <c r="BN488" s="243"/>
      <c r="BO488" s="243"/>
      <c r="BP488" s="243"/>
      <c r="BQ488" s="243"/>
      <c r="BR488" s="243"/>
      <c r="BS488" s="243"/>
      <c r="BT488" s="243"/>
      <c r="BU488" s="243"/>
      <c r="BV488" s="243"/>
      <c r="BW488" s="243"/>
      <c r="BX488" s="243"/>
      <c r="BY488" s="243"/>
      <c r="BZ488" s="243"/>
      <c r="CA488" s="243"/>
      <c r="CB488" s="243"/>
      <c r="CC488" s="243"/>
      <c r="CD488" s="243"/>
      <c r="CE488" s="243"/>
      <c r="CF488" s="243"/>
      <c r="CG488" s="243"/>
      <c r="CH488" s="243"/>
      <c r="CI488" s="243"/>
      <c r="CJ488" s="243"/>
      <c r="CK488" s="243"/>
      <c r="CL488" s="243"/>
    </row>
    <row r="489" spans="1:90" ht="17.25" customHeight="1" hidden="1">
      <c r="A489" s="243"/>
      <c r="B489" s="243"/>
      <c r="C489" s="243"/>
      <c r="D489" s="243"/>
      <c r="E489" s="243"/>
      <c r="F489" s="243"/>
      <c r="G489" s="243"/>
      <c r="H489" s="243"/>
      <c r="I489" s="243"/>
      <c r="J489" s="243"/>
      <c r="K489" s="243"/>
      <c r="L489" s="243"/>
      <c r="M489" s="243"/>
      <c r="N489" s="243"/>
      <c r="O489" s="243"/>
      <c r="P489" s="243"/>
      <c r="Q489" s="243"/>
      <c r="R489" s="243"/>
      <c r="V489" s="243"/>
      <c r="W489" s="243"/>
      <c r="X489" s="243"/>
      <c r="Y489" s="243"/>
      <c r="Z489" s="243"/>
      <c r="AA489" s="243"/>
      <c r="AB489" s="243"/>
      <c r="AC489" s="243"/>
      <c r="AD489" s="243"/>
      <c r="AE489" s="243"/>
      <c r="AF489" s="243"/>
      <c r="AG489" s="243"/>
      <c r="AH489" s="243"/>
      <c r="AI489" s="243"/>
      <c r="AJ489" s="243"/>
      <c r="AK489" s="243"/>
      <c r="AL489" s="243"/>
      <c r="AM489" s="243"/>
      <c r="AN489" s="243"/>
      <c r="AO489" s="243"/>
      <c r="AP489" s="243"/>
      <c r="AQ489" s="243"/>
      <c r="AR489" s="243"/>
      <c r="AS489" s="243"/>
      <c r="AT489" s="243"/>
      <c r="AU489" s="243"/>
      <c r="AV489" s="243"/>
      <c r="AW489" s="243"/>
      <c r="AX489" s="243"/>
      <c r="AY489" s="243"/>
      <c r="AZ489" s="243"/>
      <c r="BA489" s="243"/>
      <c r="BB489" s="243"/>
      <c r="BC489" s="243"/>
      <c r="BD489" s="243"/>
      <c r="BE489" s="243"/>
      <c r="BF489" s="243"/>
      <c r="BG489" s="243"/>
      <c r="BH489" s="243"/>
      <c r="BI489" s="243"/>
      <c r="BJ489" s="243"/>
      <c r="BK489" s="243"/>
      <c r="BL489" s="243"/>
      <c r="BM489" s="243"/>
      <c r="BN489" s="243"/>
      <c r="BO489" s="243"/>
      <c r="BP489" s="243"/>
      <c r="BQ489" s="243"/>
      <c r="BR489" s="243"/>
      <c r="BS489" s="243"/>
      <c r="BT489" s="243"/>
      <c r="BU489" s="243"/>
      <c r="BV489" s="243"/>
      <c r="BW489" s="243"/>
      <c r="BX489" s="243"/>
      <c r="BY489" s="243"/>
      <c r="BZ489" s="243"/>
      <c r="CA489" s="243"/>
      <c r="CB489" s="243"/>
      <c r="CC489" s="243"/>
      <c r="CD489" s="243"/>
      <c r="CE489" s="243"/>
      <c r="CF489" s="243"/>
      <c r="CG489" s="243"/>
      <c r="CH489" s="243"/>
      <c r="CI489" s="243"/>
      <c r="CJ489" s="243"/>
      <c r="CK489" s="243"/>
      <c r="CL489" s="243"/>
    </row>
    <row r="490" spans="2:90" ht="17.25" customHeight="1" hidden="1">
      <c r="B490" s="243"/>
      <c r="C490" s="243"/>
      <c r="D490" s="243"/>
      <c r="E490" s="243"/>
      <c r="F490" s="243"/>
      <c r="G490" s="243"/>
      <c r="H490" s="243"/>
      <c r="I490" s="243"/>
      <c r="J490" s="243"/>
      <c r="K490" s="243"/>
      <c r="L490" s="243"/>
      <c r="M490" s="243"/>
      <c r="N490" s="243"/>
      <c r="O490" s="243"/>
      <c r="P490" s="243"/>
      <c r="Q490" s="243"/>
      <c r="R490" s="243"/>
      <c r="V490" s="243"/>
      <c r="W490" s="243"/>
      <c r="X490" s="243"/>
      <c r="Y490" s="243"/>
      <c r="Z490" s="243"/>
      <c r="AA490" s="243"/>
      <c r="AB490" s="243"/>
      <c r="AC490" s="243"/>
      <c r="AD490" s="243"/>
      <c r="AE490" s="243"/>
      <c r="AF490" s="243"/>
      <c r="AG490" s="243"/>
      <c r="AH490" s="243"/>
      <c r="AI490" s="243"/>
      <c r="AJ490" s="243"/>
      <c r="AK490" s="243"/>
      <c r="AL490" s="243"/>
      <c r="AM490" s="243"/>
      <c r="AN490" s="243"/>
      <c r="AO490" s="243"/>
      <c r="AP490" s="243"/>
      <c r="AQ490" s="243"/>
      <c r="AR490" s="243"/>
      <c r="AS490" s="243"/>
      <c r="AT490" s="243"/>
      <c r="AU490" s="243"/>
      <c r="AV490" s="243"/>
      <c r="AW490" s="243"/>
      <c r="AX490" s="243"/>
      <c r="AY490" s="243"/>
      <c r="AZ490" s="243"/>
      <c r="BA490" s="243"/>
      <c r="BB490" s="243"/>
      <c r="BC490" s="243"/>
      <c r="BD490" s="243"/>
      <c r="BE490" s="243"/>
      <c r="BF490" s="243"/>
      <c r="BG490" s="243"/>
      <c r="BH490" s="243"/>
      <c r="BI490" s="243"/>
      <c r="BJ490" s="243"/>
      <c r="BK490" s="243"/>
      <c r="BL490" s="243"/>
      <c r="BM490" s="243"/>
      <c r="BN490" s="243"/>
      <c r="BO490" s="243"/>
      <c r="BP490" s="243"/>
      <c r="BQ490" s="243"/>
      <c r="BR490" s="243"/>
      <c r="BS490" s="243"/>
      <c r="BT490" s="243"/>
      <c r="BU490" s="243"/>
      <c r="BV490" s="243"/>
      <c r="BW490" s="243"/>
      <c r="BX490" s="243"/>
      <c r="BY490" s="243"/>
      <c r="BZ490" s="243"/>
      <c r="CA490" s="243"/>
      <c r="CB490" s="243"/>
      <c r="CC490" s="243"/>
      <c r="CD490" s="243"/>
      <c r="CE490" s="243"/>
      <c r="CF490" s="243"/>
      <c r="CG490" s="243"/>
      <c r="CH490" s="243"/>
      <c r="CI490" s="243"/>
      <c r="CJ490" s="243"/>
      <c r="CK490" s="243"/>
      <c r="CL490" s="243"/>
    </row>
  </sheetData>
  <sheetProtection sheet="1" autoFilter="0"/>
  <mergeCells count="1">
    <mergeCell ref="B2:F2"/>
  </mergeCells>
  <printOptions/>
  <pageMargins left="0.5" right="0.5" top="1" bottom="1" header="0.5" footer="0.5"/>
  <pageSetup fitToHeight="2" horizontalDpi="600" verticalDpi="600" orientation="landscape" scale="47" r:id="rId2"/>
  <rowBreaks count="1" manualBreakCount="1">
    <brk id="48" max="255" man="1"/>
  </rowBreaks>
  <drawing r:id="rId1"/>
</worksheet>
</file>

<file path=xl/worksheets/sheet9.xml><?xml version="1.0" encoding="utf-8"?>
<worksheet xmlns="http://schemas.openxmlformats.org/spreadsheetml/2006/main" xmlns:r="http://schemas.openxmlformats.org/officeDocument/2006/relationships">
  <sheetPr codeName="Sheet5">
    <tabColor theme="1" tint="0.04998999834060669"/>
    <pageSetUpPr fitToPage="1"/>
  </sheetPr>
  <dimension ref="A1:Q53"/>
  <sheetViews>
    <sheetView zoomScale="70" zoomScaleNormal="70" zoomScaleSheetLayoutView="25" zoomScalePageLayoutView="0" workbookViewId="0" topLeftCell="A1">
      <selection activeCell="J28" sqref="J28"/>
    </sheetView>
  </sheetViews>
  <sheetFormatPr defaultColWidth="0" defaultRowHeight="12.75" zeroHeight="1"/>
  <cols>
    <col min="1" max="1" width="3.7109375" style="32" customWidth="1"/>
    <col min="2" max="2" width="5.7109375" style="32" customWidth="1"/>
    <col min="3" max="3" width="17.28125" style="32" customWidth="1"/>
    <col min="4" max="4" width="19.421875" style="31" customWidth="1"/>
    <col min="5" max="5" width="17.140625" style="31" customWidth="1"/>
    <col min="6" max="6" width="15.57421875" style="31" customWidth="1"/>
    <col min="7" max="7" width="23.00390625" style="31" customWidth="1"/>
    <col min="8" max="8" width="22.7109375" style="31" customWidth="1"/>
    <col min="9" max="9" width="5.7109375" style="32" customWidth="1"/>
    <col min="10" max="11" width="13.140625" style="32" customWidth="1"/>
    <col min="12" max="12" width="21.7109375" style="32" hidden="1" customWidth="1"/>
    <col min="13" max="13" width="20.28125" style="32" hidden="1" customWidth="1"/>
    <col min="14" max="16" width="19.140625" style="32" hidden="1" customWidth="1"/>
    <col min="17" max="17" width="7.140625" style="32" hidden="1" customWidth="1"/>
    <col min="18" max="18" width="15.8515625" style="32" hidden="1" customWidth="1"/>
    <col min="19" max="19" width="16.8515625" style="32" hidden="1" customWidth="1"/>
    <col min="20" max="20" width="5.421875" style="32" hidden="1" customWidth="1"/>
    <col min="21" max="16384" width="0" style="32" hidden="1" customWidth="1"/>
  </cols>
  <sheetData>
    <row r="1" spans="1:10" ht="17.25" customHeight="1">
      <c r="A1" s="36"/>
      <c r="B1" s="67"/>
      <c r="C1" s="36"/>
      <c r="D1" s="36"/>
      <c r="E1" s="36"/>
      <c r="F1" s="36"/>
      <c r="G1" s="36"/>
      <c r="H1" s="36"/>
      <c r="I1" s="36"/>
      <c r="J1" s="36"/>
    </row>
    <row r="2" spans="1:10" ht="33.75" customHeight="1">
      <c r="A2" s="36"/>
      <c r="B2" s="429" t="s">
        <v>232</v>
      </c>
      <c r="C2" s="430"/>
      <c r="D2" s="430"/>
      <c r="E2" s="430"/>
      <c r="F2" s="267"/>
      <c r="G2" s="68"/>
      <c r="H2" s="69"/>
      <c r="I2" s="36"/>
      <c r="J2" s="36"/>
    </row>
    <row r="3" spans="1:10" ht="17.25" customHeight="1">
      <c r="A3" s="36"/>
      <c r="B3" s="70"/>
      <c r="C3" s="70"/>
      <c r="D3" s="70"/>
      <c r="E3" s="70"/>
      <c r="F3" s="70"/>
      <c r="G3" s="30"/>
      <c r="H3" s="70"/>
      <c r="I3" s="36"/>
      <c r="J3" s="36"/>
    </row>
    <row r="4" spans="2:10" s="36" customFormat="1" ht="17.25" customHeight="1">
      <c r="B4" s="37"/>
      <c r="C4" s="38" t="s">
        <v>76</v>
      </c>
      <c r="D4" s="39" t="s">
        <v>90</v>
      </c>
      <c r="E4" s="40"/>
      <c r="F4" s="40"/>
      <c r="G4" s="30"/>
      <c r="H4" s="30"/>
      <c r="I4" s="30"/>
      <c r="J4" s="30"/>
    </row>
    <row r="5" spans="2:10" s="36" customFormat="1" ht="17.25" customHeight="1">
      <c r="B5" s="42" t="s">
        <v>78</v>
      </c>
      <c r="D5" s="43" t="s">
        <v>77</v>
      </c>
      <c r="E5" s="44"/>
      <c r="F5" s="44"/>
      <c r="G5" s="30"/>
      <c r="H5" s="30"/>
      <c r="I5" s="30"/>
      <c r="J5" s="30"/>
    </row>
    <row r="6" spans="2:10" s="36" customFormat="1" ht="17.25" customHeight="1">
      <c r="B6" s="42"/>
      <c r="C6" s="45"/>
      <c r="D6" s="46" t="s">
        <v>82</v>
      </c>
      <c r="E6" s="47"/>
      <c r="F6" s="47"/>
      <c r="G6" s="30"/>
      <c r="H6" s="30"/>
      <c r="I6" s="30"/>
      <c r="J6" s="30"/>
    </row>
    <row r="7" spans="1:10" ht="17.25" customHeight="1">
      <c r="A7" s="36"/>
      <c r="B7" s="36"/>
      <c r="C7" s="36"/>
      <c r="D7" s="36"/>
      <c r="E7" s="36"/>
      <c r="F7" s="36"/>
      <c r="G7" s="30"/>
      <c r="H7" s="36"/>
      <c r="I7" s="36"/>
      <c r="J7" s="36"/>
    </row>
    <row r="8" spans="2:17" ht="18.75" customHeight="1">
      <c r="B8" s="51"/>
      <c r="D8" s="52"/>
      <c r="E8" s="53"/>
      <c r="F8" s="53"/>
      <c r="G8" s="53"/>
      <c r="H8" s="53"/>
      <c r="I8" s="54"/>
      <c r="J8" s="54"/>
      <c r="K8" s="29"/>
      <c r="L8" s="29"/>
      <c r="M8" s="29"/>
      <c r="N8" s="29"/>
      <c r="O8" s="29"/>
      <c r="P8" s="29"/>
      <c r="Q8" s="29"/>
    </row>
    <row r="9" spans="2:15" ht="9" customHeight="1">
      <c r="B9" s="140"/>
      <c r="C9" s="160"/>
      <c r="D9" s="160"/>
      <c r="E9" s="160"/>
      <c r="F9" s="160"/>
      <c r="G9" s="160"/>
      <c r="H9" s="160"/>
      <c r="I9" s="160"/>
      <c r="J9" s="29"/>
      <c r="K9" s="29"/>
      <c r="L9" s="29"/>
      <c r="M9" s="29"/>
      <c r="N9" s="29"/>
      <c r="O9" s="29"/>
    </row>
    <row r="10" spans="2:15" ht="28.5" customHeight="1">
      <c r="B10" s="140"/>
      <c r="C10" s="336" t="s">
        <v>336</v>
      </c>
      <c r="D10" s="160"/>
      <c r="E10" s="160"/>
      <c r="F10" s="160"/>
      <c r="G10" s="160"/>
      <c r="H10" s="160"/>
      <c r="I10" s="160"/>
      <c r="J10" s="29"/>
      <c r="K10" s="29"/>
      <c r="L10" s="29"/>
      <c r="M10" s="29"/>
      <c r="N10" s="29"/>
      <c r="O10" s="29"/>
    </row>
    <row r="11" spans="2:14" ht="45" customHeight="1">
      <c r="B11" s="286"/>
      <c r="C11" s="71" t="s">
        <v>233</v>
      </c>
      <c r="D11" s="55" t="s">
        <v>234</v>
      </c>
      <c r="E11" s="55" t="s">
        <v>253</v>
      </c>
      <c r="F11" s="55" t="s">
        <v>254</v>
      </c>
      <c r="G11" s="55" t="s">
        <v>238</v>
      </c>
      <c r="H11" s="72" t="s">
        <v>236</v>
      </c>
      <c r="I11" s="299"/>
      <c r="K11" s="33"/>
      <c r="M11" s="29"/>
      <c r="N11" s="29"/>
    </row>
    <row r="12" spans="2:14" ht="29.25" customHeight="1">
      <c r="B12" s="286"/>
      <c r="C12" s="71"/>
      <c r="D12" s="77" t="s">
        <v>252</v>
      </c>
      <c r="E12" s="77" t="s">
        <v>235</v>
      </c>
      <c r="F12" s="77" t="s">
        <v>69</v>
      </c>
      <c r="G12" s="77" t="s">
        <v>255</v>
      </c>
      <c r="H12" s="78" t="s">
        <v>237</v>
      </c>
      <c r="I12" s="299"/>
      <c r="K12" s="33"/>
      <c r="M12" s="29"/>
      <c r="N12" s="29"/>
    </row>
    <row r="13" spans="2:14" ht="21" customHeight="1">
      <c r="B13" s="140"/>
      <c r="C13" s="220"/>
      <c r="D13" s="283"/>
      <c r="E13" s="221"/>
      <c r="F13" s="222">
        <f>IF(ISERROR(VLOOKUP(C13,Lookup_Paper,2,FALSE)*D13*500*E13/1000),"",VLOOKUP(C13,Lookup_Paper,2,FALSE)*D13*500*E13/1000)</f>
      </c>
      <c r="G13" s="223"/>
      <c r="H13" s="322"/>
      <c r="I13" s="300"/>
      <c r="J13" s="81"/>
      <c r="K13" s="36"/>
      <c r="L13" s="29"/>
      <c r="M13" s="29"/>
      <c r="N13" s="29"/>
    </row>
    <row r="14" spans="2:14" ht="21" customHeight="1">
      <c r="B14" s="140"/>
      <c r="C14" s="220"/>
      <c r="D14" s="283"/>
      <c r="E14" s="221"/>
      <c r="F14" s="222">
        <f aca="true" t="shared" si="0" ref="F14:F20">IF(ISERROR(VLOOKUP(C14,Lookup_Paper,2,FALSE)*D14*500*E14/1000),"",VLOOKUP(C14,Lookup_Paper,2,FALSE)*D14*500*E14/1000)</f>
      </c>
      <c r="G14" s="223"/>
      <c r="H14" s="322"/>
      <c r="I14" s="300"/>
      <c r="J14" s="81"/>
      <c r="K14" s="36"/>
      <c r="L14" s="29"/>
      <c r="M14" s="29"/>
      <c r="N14" s="29"/>
    </row>
    <row r="15" spans="2:14" ht="21" customHeight="1">
      <c r="B15" s="140"/>
      <c r="C15" s="220"/>
      <c r="D15" s="283"/>
      <c r="E15" s="221"/>
      <c r="F15" s="222">
        <f t="shared" si="0"/>
      </c>
      <c r="G15" s="223"/>
      <c r="H15" s="322"/>
      <c r="I15" s="300"/>
      <c r="J15" s="81"/>
      <c r="K15" s="36"/>
      <c r="L15" s="29"/>
      <c r="M15" s="29"/>
      <c r="N15" s="29"/>
    </row>
    <row r="16" spans="2:14" ht="21" customHeight="1">
      <c r="B16" s="140"/>
      <c r="C16" s="220"/>
      <c r="D16" s="283"/>
      <c r="E16" s="221"/>
      <c r="F16" s="222">
        <f t="shared" si="0"/>
      </c>
      <c r="G16" s="223"/>
      <c r="H16" s="322"/>
      <c r="I16" s="300"/>
      <c r="J16" s="81"/>
      <c r="K16" s="36"/>
      <c r="L16" s="29"/>
      <c r="M16" s="29"/>
      <c r="N16" s="29"/>
    </row>
    <row r="17" spans="2:14" ht="21" customHeight="1">
      <c r="B17" s="140"/>
      <c r="C17" s="220"/>
      <c r="D17" s="283"/>
      <c r="E17" s="221"/>
      <c r="F17" s="222">
        <f t="shared" si="0"/>
      </c>
      <c r="G17" s="223"/>
      <c r="H17" s="322"/>
      <c r="I17" s="300"/>
      <c r="J17" s="81"/>
      <c r="K17" s="36"/>
      <c r="L17" s="29"/>
      <c r="M17" s="29"/>
      <c r="N17" s="29"/>
    </row>
    <row r="18" spans="2:14" ht="21" customHeight="1">
      <c r="B18" s="140"/>
      <c r="C18" s="220"/>
      <c r="D18" s="283"/>
      <c r="E18" s="221"/>
      <c r="F18" s="222">
        <f t="shared" si="0"/>
      </c>
      <c r="G18" s="223"/>
      <c r="H18" s="322"/>
      <c r="I18" s="300"/>
      <c r="J18" s="81"/>
      <c r="K18" s="36"/>
      <c r="L18" s="29"/>
      <c r="M18" s="29"/>
      <c r="N18" s="29"/>
    </row>
    <row r="19" spans="2:14" ht="21" customHeight="1">
      <c r="B19" s="140"/>
      <c r="C19" s="220"/>
      <c r="D19" s="283"/>
      <c r="E19" s="221"/>
      <c r="F19" s="222">
        <f t="shared" si="0"/>
      </c>
      <c r="G19" s="223"/>
      <c r="H19" s="322"/>
      <c r="I19" s="300"/>
      <c r="J19" s="81"/>
      <c r="K19" s="36"/>
      <c r="L19" s="29"/>
      <c r="M19" s="29"/>
      <c r="N19" s="29"/>
    </row>
    <row r="20" spans="2:14" ht="21" customHeight="1">
      <c r="B20" s="140"/>
      <c r="C20" s="220"/>
      <c r="D20" s="283"/>
      <c r="E20" s="221"/>
      <c r="F20" s="222">
        <f t="shared" si="0"/>
      </c>
      <c r="G20" s="223"/>
      <c r="H20" s="322"/>
      <c r="I20" s="300"/>
      <c r="J20" s="81"/>
      <c r="K20" s="36"/>
      <c r="L20" s="29"/>
      <c r="M20" s="29"/>
      <c r="N20" s="29"/>
    </row>
    <row r="21" spans="2:14" ht="21" customHeight="1">
      <c r="B21" s="140"/>
      <c r="C21" s="186"/>
      <c r="D21" s="191"/>
      <c r="E21" s="192"/>
      <c r="F21" s="187"/>
      <c r="G21" s="188"/>
      <c r="H21" s="189"/>
      <c r="I21" s="300"/>
      <c r="J21" s="81"/>
      <c r="K21" s="36"/>
      <c r="L21" s="29"/>
      <c r="M21" s="29"/>
      <c r="N21" s="29"/>
    </row>
    <row r="22" spans="2:14" ht="21" customHeight="1">
      <c r="B22" s="140"/>
      <c r="C22" s="190"/>
      <c r="D22" s="193"/>
      <c r="E22" s="141" t="s">
        <v>342</v>
      </c>
      <c r="F22" s="61">
        <f>IF(SUM(F13:F20)=0,"",SUM(F13:F20))</f>
      </c>
      <c r="G22" s="141" t="s">
        <v>268</v>
      </c>
      <c r="H22" s="224">
        <f>IF(ISERROR(SUMPRODUCT(F13:F20,H13:H20)/F22),"",SUMPRODUCT(F13:F20,H13:H20)/F22)</f>
      </c>
      <c r="I22" s="300"/>
      <c r="J22" s="81"/>
      <c r="K22" s="36"/>
      <c r="L22" s="29"/>
      <c r="M22" s="29"/>
      <c r="N22" s="29"/>
    </row>
    <row r="23" spans="2:14" ht="18" customHeight="1">
      <c r="B23" s="140"/>
      <c r="C23" s="140"/>
      <c r="D23" s="160"/>
      <c r="E23" s="160"/>
      <c r="F23" s="160"/>
      <c r="G23" s="160"/>
      <c r="H23" s="140"/>
      <c r="I23" s="140"/>
      <c r="J23" s="36"/>
      <c r="K23" s="36"/>
      <c r="L23" s="29"/>
      <c r="M23" s="29"/>
      <c r="N23" s="29"/>
    </row>
    <row r="24" spans="2:17" ht="18" customHeight="1">
      <c r="B24" s="42"/>
      <c r="C24" s="42"/>
      <c r="D24" s="63"/>
      <c r="E24" s="64"/>
      <c r="F24" s="64"/>
      <c r="G24" s="64"/>
      <c r="H24" s="64"/>
      <c r="I24" s="36"/>
      <c r="J24" s="36"/>
      <c r="K24" s="36"/>
      <c r="L24" s="36"/>
      <c r="M24" s="36"/>
      <c r="N24" s="29"/>
      <c r="O24" s="29"/>
      <c r="P24" s="29"/>
      <c r="Q24" s="29"/>
    </row>
    <row r="25" spans="3:12" s="334" customFormat="1" ht="9" customHeight="1">
      <c r="C25" s="338"/>
      <c r="D25" s="339"/>
      <c r="E25" s="339"/>
      <c r="F25" s="339"/>
      <c r="G25" s="339"/>
      <c r="H25" s="335"/>
      <c r="I25" s="335"/>
      <c r="J25" s="335"/>
      <c r="K25" s="335"/>
      <c r="L25" s="335"/>
    </row>
    <row r="26" spans="3:12" ht="28.5" customHeight="1">
      <c r="C26" s="165"/>
      <c r="D26" s="340" t="s">
        <v>339</v>
      </c>
      <c r="E26" s="164"/>
      <c r="F26" s="164"/>
      <c r="G26" s="164"/>
      <c r="H26" s="29"/>
      <c r="I26" s="29"/>
      <c r="J26" s="29"/>
      <c r="K26" s="29"/>
      <c r="L26" s="29"/>
    </row>
    <row r="27" spans="3:14" ht="95.25" customHeight="1">
      <c r="C27" s="295"/>
      <c r="D27" s="71" t="s">
        <v>337</v>
      </c>
      <c r="E27" s="55" t="s">
        <v>338</v>
      </c>
      <c r="F27" s="55" t="s">
        <v>343</v>
      </c>
      <c r="G27" s="296"/>
      <c r="H27" s="36"/>
      <c r="I27" s="36"/>
      <c r="J27" s="36"/>
      <c r="K27" s="29"/>
      <c r="L27" s="29"/>
      <c r="M27" s="29"/>
      <c r="N27" s="29"/>
    </row>
    <row r="28" spans="3:8" ht="21.75" customHeight="1">
      <c r="C28" s="165"/>
      <c r="D28" s="283"/>
      <c r="E28" s="346"/>
      <c r="F28" s="222">
        <f>(D28*E28*0.5*'Emissions Factors'!D153*0.08)+(D28*(1-E28)*'Emissions Factors'!D153*0.08)</f>
        <v>0</v>
      </c>
      <c r="G28" s="297"/>
      <c r="H28" s="32"/>
    </row>
    <row r="29" spans="3:11" ht="21" customHeight="1">
      <c r="C29" s="165"/>
      <c r="D29" s="341"/>
      <c r="E29" s="342"/>
      <c r="F29" s="343"/>
      <c r="G29" s="297"/>
      <c r="H29" s="370"/>
      <c r="I29" s="29"/>
      <c r="J29" s="29"/>
      <c r="K29" s="29"/>
    </row>
    <row r="30" spans="3:11" ht="21" customHeight="1">
      <c r="C30" s="165"/>
      <c r="D30" s="344"/>
      <c r="E30" s="345" t="s">
        <v>341</v>
      </c>
      <c r="F30" s="61">
        <f>IF(SUM(F28:F29)=0,"",SUM(F28:F29))</f>
      </c>
      <c r="G30" s="297"/>
      <c r="H30" s="36"/>
      <c r="I30" s="29"/>
      <c r="J30" s="29"/>
      <c r="K30" s="29"/>
    </row>
    <row r="31" spans="3:11" ht="18" customHeight="1">
      <c r="C31" s="165"/>
      <c r="D31" s="165"/>
      <c r="E31" s="164"/>
      <c r="F31" s="164"/>
      <c r="G31" s="165"/>
      <c r="H31" s="36"/>
      <c r="I31" s="29"/>
      <c r="J31" s="29"/>
      <c r="K31" s="29"/>
    </row>
    <row r="32" ht="18" customHeight="1" hidden="1">
      <c r="D32" s="32"/>
    </row>
    <row r="33" ht="18" customHeight="1" hidden="1">
      <c r="D33" s="32"/>
    </row>
    <row r="34" ht="18" customHeight="1" hidden="1">
      <c r="D34" s="32"/>
    </row>
    <row r="35" ht="18" customHeight="1" hidden="1">
      <c r="D35" s="32"/>
    </row>
    <row r="36" ht="18" customHeight="1" hidden="1">
      <c r="D36" s="32"/>
    </row>
    <row r="37" ht="18" customHeight="1" hidden="1">
      <c r="D37" s="32"/>
    </row>
    <row r="38" ht="18" customHeight="1" hidden="1">
      <c r="D38" s="32"/>
    </row>
    <row r="39" ht="18" customHeight="1" hidden="1">
      <c r="D39" s="32"/>
    </row>
    <row r="40" ht="18" customHeight="1" hidden="1">
      <c r="D40" s="32"/>
    </row>
    <row r="41" ht="18" customHeight="1" hidden="1">
      <c r="D41" s="32"/>
    </row>
    <row r="42" ht="18" customHeight="1" hidden="1">
      <c r="D42" s="32"/>
    </row>
    <row r="43" spans="3:4" ht="18.75" customHeight="1">
      <c r="C43" s="281" t="s">
        <v>340</v>
      </c>
      <c r="D43" s="32"/>
    </row>
    <row r="44" ht="12.75" hidden="1"/>
    <row r="45" ht="12.75" hidden="1"/>
    <row r="46" ht="12.75" hidden="1"/>
    <row r="47" ht="12.75" hidden="1"/>
    <row r="48" ht="12.75" hidden="1"/>
    <row r="49" ht="12.75" hidden="1"/>
    <row r="50" ht="12.75" hidden="1"/>
    <row r="51" ht="13.5" customHeight="1"/>
    <row r="52" ht="15.75">
      <c r="C52" s="73" t="s">
        <v>380</v>
      </c>
    </row>
    <row r="53" spans="3:9" ht="30.75" customHeight="1">
      <c r="C53" s="411" t="s">
        <v>381</v>
      </c>
      <c r="D53" s="411"/>
      <c r="E53" s="411"/>
      <c r="F53" s="411"/>
      <c r="G53" s="411"/>
      <c r="H53" s="411"/>
      <c r="I53" s="411"/>
    </row>
    <row r="54" ht="12.75"/>
    <row r="55" ht="12.75"/>
    <row r="56" ht="12.75"/>
  </sheetData>
  <sheetProtection sheet="1" autoFilter="0"/>
  <mergeCells count="2">
    <mergeCell ref="B2:E2"/>
    <mergeCell ref="C53:I53"/>
  </mergeCells>
  <dataValidations count="7">
    <dataValidation allowBlank="1" showErrorMessage="1" prompt="Please choose appropriate unit" errorTitle="Select a unit" error="Please select a unit from the drop-down menu." sqref="E13:E21"/>
    <dataValidation type="list" allowBlank="1" showInputMessage="1" showErrorMessage="1" prompt="Please choose paper size" sqref="C13:C20">
      <formula1>List_PaperSize</formula1>
    </dataValidation>
    <dataValidation allowBlank="1" showErrorMessage="1" sqref="F13:F21 F28:F29"/>
    <dataValidation type="list" allowBlank="1" showInputMessage="1" showErrorMessage="1" sqref="G13:G20">
      <formula1>"Yes, No"</formula1>
    </dataValidation>
    <dataValidation type="decimal" allowBlank="1" showInputMessage="1" showErrorMessage="1" errorTitle="Invalid data" error="Please enter a value between 0 and 100." sqref="H13:H20">
      <formula1>0</formula1>
      <formula2>1.000001</formula2>
    </dataValidation>
    <dataValidation allowBlank="1" prompt="Please choose paper size" sqref="D29:D30 D28"/>
    <dataValidation allowBlank="1" sqref="C21:C24"/>
  </dataValidations>
  <printOptions/>
  <pageMargins left="0.75" right="0.75" top="1" bottom="1" header="0.5" footer="0.5"/>
  <pageSetup fitToHeight="1" fitToWidth="1" horizontalDpi="600" verticalDpi="600" orientation="landscape"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dc:creator>
  <cp:keywords/>
  <dc:description/>
  <cp:lastModifiedBy>Emily Wilson</cp:lastModifiedBy>
  <cp:lastPrinted>2011-07-28T05:22:48Z</cp:lastPrinted>
  <dcterms:created xsi:type="dcterms:W3CDTF">2008-06-13T14:15:32Z</dcterms:created>
  <dcterms:modified xsi:type="dcterms:W3CDTF">2014-03-24T03:47:10Z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ObjectID">
    <vt:lpwstr>09001dc887833ad4</vt:lpwstr>
  </property>
  <property fmtid="{D5CDD505-2E9C-101B-9397-08002B2CF9AE}" pid="4" name="Document Number">
    <vt:lpwstr>A11257700</vt:lpwstr>
  </property>
  <property fmtid="{D5CDD505-2E9C-101B-9397-08002B2CF9AE}" pid="5" name="Version">
    <vt:lpwstr>0.0</vt:lpwstr>
  </property>
  <property fmtid="{D5CDD505-2E9C-101B-9397-08002B2CF9AE}" pid="6" name="Last Modified">
    <vt:lpwstr>06 Oct 2009</vt:lpwstr>
  </property>
  <property fmtid="{D5CDD505-2E9C-101B-9397-08002B2CF9AE}" pid="7" name="Matter Number">
    <vt:lpwstr> </vt:lpwstr>
  </property>
  <property fmtid="{D5CDD505-2E9C-101B-9397-08002B2CF9AE}" pid="8" name="Client Code">
    <vt:lpwstr> </vt:lpwstr>
  </property>
  <property fmtid="{D5CDD505-2E9C-101B-9397-08002B2CF9AE}" pid="9" name="Mode">
    <vt:lpwstr>View</vt:lpwstr>
  </property>
  <property fmtid="{D5CDD505-2E9C-101B-9397-08002B2CF9AE}" pid="10" name="DEDocumentLocation">
    <vt:lpwstr>H:\Documentum\__Viewed\09001dc887833ad4\LSACARBON_PROTOCOL_TOOL_2.xls</vt:lpwstr>
  </property>
</Properties>
</file>